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charts/chart4.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charts/chart5.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esteban.garcia\Nube VRA\Pagina de transparencia\OPLAU\Panorama Cuantitativo\2023\"/>
    </mc:Choice>
  </mc:AlternateContent>
  <xr:revisionPtr revIDLastSave="0" documentId="8_{DD3DC6F4-8F2E-477D-AED6-CEE5E316FBC7}" xr6:coauthVersionLast="47" xr6:coauthVersionMax="47" xr10:uidLastSave="{00000000-0000-0000-0000-000000000000}"/>
  <bookViews>
    <workbookView xWindow="-108" yWindow="-108" windowWidth="23256" windowHeight="13896" tabRatio="781" firstSheet="10" activeTab="18" xr2:uid="{0BFA1549-F649-4B96-B051-72D114375F94}"/>
  </bookViews>
  <sheets>
    <sheet name="INDICE INVESTIGACION" sheetId="1" r:id="rId1"/>
    <sheet name="CUADRO I-1" sheetId="2" r:id="rId2"/>
    <sheet name="GRAFICO I-1" sheetId="3" r:id="rId3"/>
    <sheet name="CUADRO I-2" sheetId="4" r:id="rId4"/>
    <sheet name="GRAFICO I-2" sheetId="5" r:id="rId5"/>
    <sheet name="CUADRO I-3" sheetId="6" r:id="rId6"/>
    <sheet name="CUADRO I-4" sheetId="7" r:id="rId7"/>
    <sheet name="GRAFICO 1-3" sheetId="8" r:id="rId8"/>
    <sheet name="CUADRO I-5" sheetId="9" r:id="rId9"/>
    <sheet name="GRGAFICO I-4" sheetId="10" r:id="rId10"/>
    <sheet name="CUADRO I-6" sheetId="11" r:id="rId11"/>
    <sheet name="CUADRO I-7" sheetId="12" r:id="rId12"/>
    <sheet name="CUADRO I-8" sheetId="13" r:id="rId13"/>
    <sheet name="GRAFICO I-5" sheetId="14" r:id="rId14"/>
    <sheet name="CUADRO I-9" sheetId="15" r:id="rId15"/>
    <sheet name="CUADRO I-10" sheetId="16" r:id="rId16"/>
    <sheet name="CUADRO I-11" sheetId="17" r:id="rId17"/>
    <sheet name="CUADRO I-12" sheetId="18" r:id="rId18"/>
    <sheet name="CUADRO I-13" sheetId="19" r:id="rId19"/>
  </sheets>
  <externalReferences>
    <externalReference r:id="rId20"/>
    <externalReference r:id="rId21"/>
    <externalReference r:id="rId22"/>
    <externalReference r:id="rId23"/>
    <externalReference r:id="rId24"/>
  </externalReferences>
  <definedNames>
    <definedName name="OLE_LINK1" localSheetId="0">'INDICE INVESTIGACION'!$A$13</definedName>
    <definedName name="_xlnm.Print_Titles" localSheetId="1">'CUADRO I-1'!$6:$10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19" l="1"/>
  <c r="AM45" i="19" s="1"/>
  <c r="B44" i="19"/>
  <c r="AM43" i="19"/>
  <c r="AJ43" i="19"/>
  <c r="AA43" i="19"/>
  <c r="X43" i="19"/>
  <c r="R43" i="19"/>
  <c r="O43" i="19"/>
  <c r="L43" i="19"/>
  <c r="I43" i="19"/>
  <c r="F43" i="19"/>
  <c r="B43" i="19"/>
  <c r="B42" i="19"/>
  <c r="AM41" i="19"/>
  <c r="AJ41" i="19"/>
  <c r="AA41" i="19"/>
  <c r="X41" i="19"/>
  <c r="O41" i="19"/>
  <c r="L41" i="19"/>
  <c r="I41" i="19"/>
  <c r="F41" i="19"/>
  <c r="B41" i="19"/>
  <c r="AM40" i="19"/>
  <c r="AJ40" i="19"/>
  <c r="AA40" i="19"/>
  <c r="B40" i="19"/>
  <c r="X40" i="19" s="1"/>
  <c r="B39" i="19"/>
  <c r="O39" i="19" s="1"/>
  <c r="AM38" i="19"/>
  <c r="AJ38" i="19"/>
  <c r="AA38" i="19"/>
  <c r="X38" i="19"/>
  <c r="R38" i="19"/>
  <c r="O38" i="19"/>
  <c r="L38" i="19"/>
  <c r="I38" i="19"/>
  <c r="F38" i="19"/>
  <c r="B38" i="19"/>
  <c r="F37" i="19"/>
  <c r="B37" i="19"/>
  <c r="AM36" i="19"/>
  <c r="AJ36" i="19"/>
  <c r="AG36" i="19"/>
  <c r="AD36" i="19"/>
  <c r="AA36" i="19"/>
  <c r="X36" i="19"/>
  <c r="U36" i="19"/>
  <c r="R36" i="19"/>
  <c r="O36" i="19"/>
  <c r="L36" i="19"/>
  <c r="I36" i="19"/>
  <c r="F36" i="19"/>
  <c r="B36" i="19"/>
  <c r="B35" i="19"/>
  <c r="AM34" i="19"/>
  <c r="AJ34" i="19"/>
  <c r="AG34" i="19"/>
  <c r="AD34" i="19"/>
  <c r="AA34" i="19"/>
  <c r="X34" i="19"/>
  <c r="U34" i="19"/>
  <c r="R34" i="19"/>
  <c r="O34" i="19"/>
  <c r="L34" i="19"/>
  <c r="I34" i="19"/>
  <c r="F34" i="19"/>
  <c r="B34" i="19"/>
  <c r="F33" i="19"/>
  <c r="B33" i="19"/>
  <c r="AM32" i="19"/>
  <c r="AJ32" i="19"/>
  <c r="AG32" i="19"/>
  <c r="AD32" i="19"/>
  <c r="AA32" i="19"/>
  <c r="X32" i="19"/>
  <c r="U32" i="19"/>
  <c r="R32" i="19"/>
  <c r="O32" i="19"/>
  <c r="L32" i="19"/>
  <c r="I32" i="19"/>
  <c r="F32" i="19"/>
  <c r="B32" i="19"/>
  <c r="B31" i="19"/>
  <c r="AM30" i="19"/>
  <c r="AJ30" i="19"/>
  <c r="AG30" i="19"/>
  <c r="AD30" i="19"/>
  <c r="AA30" i="19"/>
  <c r="X30" i="19"/>
  <c r="U30" i="19"/>
  <c r="R30" i="19"/>
  <c r="O30" i="19"/>
  <c r="L30" i="19"/>
  <c r="I30" i="19"/>
  <c r="F30" i="19"/>
  <c r="B30" i="19"/>
  <c r="B29" i="19"/>
  <c r="AM28" i="19"/>
  <c r="AJ28" i="19"/>
  <c r="AG28" i="19"/>
  <c r="AD28" i="19"/>
  <c r="AA28" i="19"/>
  <c r="X28" i="19"/>
  <c r="U28" i="19"/>
  <c r="R28" i="19"/>
  <c r="O28" i="19"/>
  <c r="L28" i="19"/>
  <c r="I28" i="19"/>
  <c r="F28" i="19"/>
  <c r="B28" i="19"/>
  <c r="B27" i="19"/>
  <c r="AM26" i="19"/>
  <c r="AJ26" i="19"/>
  <c r="AG26" i="19"/>
  <c r="AD26" i="19"/>
  <c r="AA26" i="19"/>
  <c r="X26" i="19"/>
  <c r="U26" i="19"/>
  <c r="R26" i="19"/>
  <c r="O26" i="19"/>
  <c r="L26" i="19"/>
  <c r="I26" i="19"/>
  <c r="F26" i="19"/>
  <c r="B26" i="19"/>
  <c r="B25" i="19"/>
  <c r="AM24" i="19"/>
  <c r="AJ24" i="19"/>
  <c r="AG24" i="19"/>
  <c r="AD24" i="19"/>
  <c r="AA24" i="19"/>
  <c r="X24" i="19"/>
  <c r="U24" i="19"/>
  <c r="R24" i="19"/>
  <c r="O24" i="19"/>
  <c r="L24" i="19"/>
  <c r="I24" i="19"/>
  <c r="F24" i="19"/>
  <c r="B24" i="19"/>
  <c r="F23" i="19"/>
  <c r="B23" i="19"/>
  <c r="AM22" i="19"/>
  <c r="AJ22" i="19"/>
  <c r="AG22" i="19"/>
  <c r="AD22" i="19"/>
  <c r="AA22" i="19"/>
  <c r="X22" i="19"/>
  <c r="U22" i="19"/>
  <c r="R22" i="19"/>
  <c r="O22" i="19"/>
  <c r="L22" i="19"/>
  <c r="I22" i="19"/>
  <c r="F22" i="19"/>
  <c r="B22" i="19"/>
  <c r="B21" i="19"/>
  <c r="AM20" i="19"/>
  <c r="AJ20" i="19"/>
  <c r="AG20" i="19"/>
  <c r="AD20" i="19"/>
  <c r="AA20" i="19"/>
  <c r="X20" i="19"/>
  <c r="U20" i="19"/>
  <c r="R20" i="19"/>
  <c r="O20" i="19"/>
  <c r="L20" i="19"/>
  <c r="I20" i="19"/>
  <c r="F20" i="19"/>
  <c r="B20" i="19"/>
  <c r="F19" i="19"/>
  <c r="B19" i="19"/>
  <c r="AM18" i="19"/>
  <c r="AJ18" i="19"/>
  <c r="AG18" i="19"/>
  <c r="AD18" i="19"/>
  <c r="AA18" i="19"/>
  <c r="X18" i="19"/>
  <c r="U18" i="19"/>
  <c r="R18" i="19"/>
  <c r="O18" i="19"/>
  <c r="L18" i="19"/>
  <c r="I18" i="19"/>
  <c r="F18" i="19"/>
  <c r="B18" i="19"/>
  <c r="B17" i="19"/>
  <c r="AM16" i="19"/>
  <c r="AJ16" i="19"/>
  <c r="AG16" i="19"/>
  <c r="AD16" i="19"/>
  <c r="AA16" i="19"/>
  <c r="X16" i="19"/>
  <c r="U16" i="19"/>
  <c r="R16" i="19"/>
  <c r="O16" i="19"/>
  <c r="L16" i="19"/>
  <c r="I16" i="19"/>
  <c r="F16" i="19"/>
  <c r="B16" i="19"/>
  <c r="B15" i="19"/>
  <c r="AM14" i="19"/>
  <c r="AJ14" i="19"/>
  <c r="AG14" i="19"/>
  <c r="AD14" i="19"/>
  <c r="AA14" i="19"/>
  <c r="X14" i="19"/>
  <c r="U14" i="19"/>
  <c r="R14" i="19"/>
  <c r="O14" i="19"/>
  <c r="L14" i="19"/>
  <c r="I14" i="19"/>
  <c r="F14" i="19"/>
  <c r="B14" i="19"/>
  <c r="B13" i="19"/>
  <c r="AM12" i="19"/>
  <c r="AJ12" i="19"/>
  <c r="AG12" i="19"/>
  <c r="AD12" i="19"/>
  <c r="AA12" i="19"/>
  <c r="X12" i="19"/>
  <c r="U12" i="19"/>
  <c r="R12" i="19"/>
  <c r="O12" i="19"/>
  <c r="L12" i="19"/>
  <c r="I12" i="19"/>
  <c r="F12" i="19"/>
  <c r="B12" i="19"/>
  <c r="AL11" i="19"/>
  <c r="AI11" i="19"/>
  <c r="AF11" i="19"/>
  <c r="AC11" i="19"/>
  <c r="Z11" i="19"/>
  <c r="W11" i="19"/>
  <c r="T11" i="19"/>
  <c r="Q11" i="19"/>
  <c r="N11" i="19"/>
  <c r="K11" i="19"/>
  <c r="H11" i="19"/>
  <c r="E11" i="19"/>
  <c r="B35" i="18"/>
  <c r="F34" i="18"/>
  <c r="B34" i="18"/>
  <c r="B32" i="18"/>
  <c r="B31" i="18"/>
  <c r="B30" i="18"/>
  <c r="B29" i="18"/>
  <c r="H28" i="18"/>
  <c r="E28" i="18"/>
  <c r="B28" i="18" s="1"/>
  <c r="I27" i="18"/>
  <c r="F26" i="18"/>
  <c r="B26" i="18"/>
  <c r="B25" i="18"/>
  <c r="B24" i="18"/>
  <c r="B23" i="18"/>
  <c r="B22" i="18"/>
  <c r="B21" i="18"/>
  <c r="B20" i="18"/>
  <c r="B19" i="18"/>
  <c r="B18" i="18"/>
  <c r="B17" i="18"/>
  <c r="F16" i="18"/>
  <c r="B16" i="18"/>
  <c r="B15" i="18"/>
  <c r="H14" i="18"/>
  <c r="H12" i="18" s="1"/>
  <c r="E14" i="18"/>
  <c r="F14" i="18" s="1"/>
  <c r="B14" i="18"/>
  <c r="B13" i="18"/>
  <c r="E12" i="18"/>
  <c r="F35" i="18" s="1"/>
  <c r="I23" i="17"/>
  <c r="F23" i="17"/>
  <c r="C23" i="17"/>
  <c r="U22" i="17"/>
  <c r="R22" i="17"/>
  <c r="O22" i="17"/>
  <c r="L22" i="17"/>
  <c r="I22" i="17"/>
  <c r="F22" i="17"/>
  <c r="C22" i="17"/>
  <c r="I21" i="17"/>
  <c r="F21" i="17"/>
  <c r="C21" i="17"/>
  <c r="L20" i="17"/>
  <c r="I19" i="17"/>
  <c r="F19" i="17"/>
  <c r="U18" i="17"/>
  <c r="R18" i="17"/>
  <c r="O18" i="17"/>
  <c r="L18" i="17"/>
  <c r="I18" i="17"/>
  <c r="F18" i="17"/>
  <c r="C18" i="17"/>
  <c r="I17" i="17"/>
  <c r="F17" i="17"/>
  <c r="C17" i="17"/>
  <c r="U16" i="17"/>
  <c r="R16" i="17"/>
  <c r="O16" i="17"/>
  <c r="L16" i="17"/>
  <c r="I16" i="17"/>
  <c r="F16" i="17"/>
  <c r="C16" i="17"/>
  <c r="I15" i="17"/>
  <c r="F15" i="17"/>
  <c r="U14" i="17"/>
  <c r="R14" i="17"/>
  <c r="O14" i="17"/>
  <c r="L14" i="17"/>
  <c r="I14" i="17"/>
  <c r="F14" i="17"/>
  <c r="C14" i="17"/>
  <c r="T13" i="17"/>
  <c r="Q13" i="17"/>
  <c r="N13" i="17"/>
  <c r="L13" i="17"/>
  <c r="I13" i="17"/>
  <c r="I11" i="17" s="1"/>
  <c r="K11" i="17"/>
  <c r="L23" i="17" s="1"/>
  <c r="H11" i="17"/>
  <c r="E11" i="17"/>
  <c r="F13" i="17" s="1"/>
  <c r="F11" i="17" s="1"/>
  <c r="B11" i="17"/>
  <c r="C19" i="17" s="1"/>
  <c r="O24" i="16"/>
  <c r="F24" i="16"/>
  <c r="R23" i="16"/>
  <c r="O23" i="16"/>
  <c r="L23" i="16"/>
  <c r="I23" i="16"/>
  <c r="F23" i="16"/>
  <c r="C23" i="16"/>
  <c r="O22" i="16"/>
  <c r="L22" i="16"/>
  <c r="I22" i="16"/>
  <c r="R21" i="16"/>
  <c r="O21" i="16"/>
  <c r="I21" i="16"/>
  <c r="R20" i="16"/>
  <c r="O20" i="16"/>
  <c r="L20" i="16"/>
  <c r="I20" i="16"/>
  <c r="F20" i="16"/>
  <c r="C20" i="16"/>
  <c r="R19" i="16"/>
  <c r="O19" i="16"/>
  <c r="L19" i="16"/>
  <c r="I19" i="16"/>
  <c r="F19" i="16"/>
  <c r="C19" i="16"/>
  <c r="O18" i="16"/>
  <c r="L18" i="16"/>
  <c r="F18" i="16"/>
  <c r="R17" i="16"/>
  <c r="O17" i="16"/>
  <c r="L17" i="16"/>
  <c r="I17" i="16"/>
  <c r="F17" i="16"/>
  <c r="C17" i="16"/>
  <c r="O16" i="16"/>
  <c r="L16" i="16"/>
  <c r="F16" i="16"/>
  <c r="C16" i="16"/>
  <c r="R15" i="16"/>
  <c r="O15" i="16"/>
  <c r="O12" i="16" s="1"/>
  <c r="L15" i="16"/>
  <c r="I15" i="16"/>
  <c r="F15" i="16"/>
  <c r="C15" i="16"/>
  <c r="O14" i="16"/>
  <c r="F14" i="16"/>
  <c r="C14" i="16"/>
  <c r="Q12" i="16"/>
  <c r="R24" i="16" s="1"/>
  <c r="N12" i="16"/>
  <c r="K12" i="16"/>
  <c r="L24" i="16" s="1"/>
  <c r="H12" i="16"/>
  <c r="I24" i="16" s="1"/>
  <c r="E12" i="16"/>
  <c r="F22" i="16" s="1"/>
  <c r="B12" i="16"/>
  <c r="C24" i="16" s="1"/>
  <c r="D23" i="15"/>
  <c r="P22" i="15"/>
  <c r="M22" i="15"/>
  <c r="J22" i="15"/>
  <c r="G22" i="15"/>
  <c r="D22" i="15"/>
  <c r="G21" i="15"/>
  <c r="D21" i="15"/>
  <c r="P20" i="15"/>
  <c r="M20" i="15"/>
  <c r="P18" i="15"/>
  <c r="M18" i="15"/>
  <c r="J18" i="15"/>
  <c r="G18" i="15"/>
  <c r="D18" i="15"/>
  <c r="P17" i="15"/>
  <c r="M17" i="15"/>
  <c r="G17" i="15"/>
  <c r="D17" i="15"/>
  <c r="P16" i="15"/>
  <c r="M16" i="15"/>
  <c r="J16" i="15"/>
  <c r="G16" i="15"/>
  <c r="D16" i="15"/>
  <c r="G15" i="15"/>
  <c r="D15" i="15"/>
  <c r="P14" i="15"/>
  <c r="M14" i="15"/>
  <c r="J14" i="15"/>
  <c r="G14" i="15"/>
  <c r="D14" i="15"/>
  <c r="D13" i="15"/>
  <c r="D11" i="15" s="1"/>
  <c r="O11" i="15"/>
  <c r="P23" i="15" s="1"/>
  <c r="L11" i="15"/>
  <c r="M23" i="15" s="1"/>
  <c r="I11" i="15"/>
  <c r="J15" i="15" s="1"/>
  <c r="F11" i="15"/>
  <c r="G23" i="15" s="1"/>
  <c r="C11" i="15"/>
  <c r="B79" i="13"/>
  <c r="U79" i="13" s="1"/>
  <c r="U78" i="13"/>
  <c r="R78" i="13"/>
  <c r="O78" i="13"/>
  <c r="L78" i="13"/>
  <c r="I78" i="13"/>
  <c r="F78" i="13"/>
  <c r="C78" i="13"/>
  <c r="B78" i="13"/>
  <c r="B77" i="13"/>
  <c r="U77" i="13" s="1"/>
  <c r="U76" i="13"/>
  <c r="R76" i="13"/>
  <c r="O76" i="13"/>
  <c r="L76" i="13"/>
  <c r="I76" i="13"/>
  <c r="F76" i="13"/>
  <c r="C76" i="13"/>
  <c r="B76" i="13"/>
  <c r="B75" i="13"/>
  <c r="U74" i="13"/>
  <c r="R74" i="13"/>
  <c r="O74" i="13"/>
  <c r="L74" i="13"/>
  <c r="I74" i="13"/>
  <c r="F74" i="13"/>
  <c r="C74" i="13"/>
  <c r="B74" i="13"/>
  <c r="B73" i="13"/>
  <c r="U73" i="13" s="1"/>
  <c r="U72" i="13"/>
  <c r="R72" i="13"/>
  <c r="O72" i="13"/>
  <c r="L72" i="13"/>
  <c r="I72" i="13"/>
  <c r="F72" i="13"/>
  <c r="C72" i="13"/>
  <c r="B72" i="13"/>
  <c r="U71" i="13"/>
  <c r="R71" i="13"/>
  <c r="O71" i="13"/>
  <c r="L71" i="13"/>
  <c r="I71" i="13"/>
  <c r="B71" i="13"/>
  <c r="F71" i="13" s="1"/>
  <c r="U70" i="13"/>
  <c r="R70" i="13"/>
  <c r="O70" i="13"/>
  <c r="L70" i="13"/>
  <c r="I70" i="13"/>
  <c r="F70" i="13"/>
  <c r="C70" i="13"/>
  <c r="B70" i="13"/>
  <c r="U69" i="13"/>
  <c r="R69" i="13"/>
  <c r="O69" i="13"/>
  <c r="L69" i="13"/>
  <c r="B69" i="13"/>
  <c r="I69" i="13" s="1"/>
  <c r="U68" i="13"/>
  <c r="R68" i="13"/>
  <c r="O68" i="13"/>
  <c r="L68" i="13"/>
  <c r="I68" i="13"/>
  <c r="F68" i="13"/>
  <c r="C68" i="13"/>
  <c r="B68" i="13"/>
  <c r="U67" i="13"/>
  <c r="R67" i="13"/>
  <c r="O67" i="13"/>
  <c r="L67" i="13"/>
  <c r="B67" i="13"/>
  <c r="I67" i="13" s="1"/>
  <c r="U66" i="13"/>
  <c r="R66" i="13"/>
  <c r="O66" i="13"/>
  <c r="L66" i="13"/>
  <c r="I66" i="13"/>
  <c r="F66" i="13"/>
  <c r="C66" i="13"/>
  <c r="B66" i="13"/>
  <c r="B65" i="13"/>
  <c r="U65" i="13" s="1"/>
  <c r="U64" i="13"/>
  <c r="R64" i="13"/>
  <c r="O64" i="13"/>
  <c r="L64" i="13"/>
  <c r="I64" i="13"/>
  <c r="F64" i="13"/>
  <c r="C64" i="13"/>
  <c r="B64" i="13"/>
  <c r="B63" i="13"/>
  <c r="U63" i="13" s="1"/>
  <c r="U62" i="13"/>
  <c r="R62" i="13"/>
  <c r="O62" i="13"/>
  <c r="L62" i="13"/>
  <c r="I62" i="13"/>
  <c r="F62" i="13"/>
  <c r="C62" i="13"/>
  <c r="B62" i="13"/>
  <c r="F61" i="13"/>
  <c r="B61" i="13"/>
  <c r="U60" i="13"/>
  <c r="R60" i="13"/>
  <c r="O60" i="13"/>
  <c r="L60" i="13"/>
  <c r="I60" i="13"/>
  <c r="F60" i="13"/>
  <c r="C60" i="13"/>
  <c r="B60" i="13"/>
  <c r="B59" i="13"/>
  <c r="U59" i="13" s="1"/>
  <c r="U58" i="13"/>
  <c r="R58" i="13"/>
  <c r="O58" i="13"/>
  <c r="L58" i="13"/>
  <c r="I58" i="13"/>
  <c r="F58" i="13"/>
  <c r="C58" i="13"/>
  <c r="B58" i="13"/>
  <c r="B57" i="13"/>
  <c r="U57" i="13" s="1"/>
  <c r="U56" i="13"/>
  <c r="R56" i="13"/>
  <c r="O56" i="13"/>
  <c r="L56" i="13"/>
  <c r="I56" i="13"/>
  <c r="F56" i="13"/>
  <c r="C56" i="13"/>
  <c r="B56" i="13"/>
  <c r="U55" i="13"/>
  <c r="R55" i="13"/>
  <c r="O55" i="13"/>
  <c r="L55" i="13"/>
  <c r="B55" i="13"/>
  <c r="I55" i="13" s="1"/>
  <c r="U54" i="13"/>
  <c r="R54" i="13"/>
  <c r="O54" i="13"/>
  <c r="L54" i="13"/>
  <c r="I54" i="13"/>
  <c r="F54" i="13"/>
  <c r="C54" i="13"/>
  <c r="B54" i="13"/>
  <c r="U53" i="13"/>
  <c r="R53" i="13"/>
  <c r="O53" i="13"/>
  <c r="L53" i="13"/>
  <c r="B53" i="13"/>
  <c r="I53" i="13" s="1"/>
  <c r="U52" i="13"/>
  <c r="R52" i="13"/>
  <c r="O52" i="13"/>
  <c r="L52" i="13"/>
  <c r="I52" i="13"/>
  <c r="F52" i="13"/>
  <c r="C52" i="13"/>
  <c r="B52" i="13"/>
  <c r="B51" i="13"/>
  <c r="U51" i="13" s="1"/>
  <c r="U50" i="13"/>
  <c r="R50" i="13"/>
  <c r="O50" i="13"/>
  <c r="L50" i="13"/>
  <c r="I50" i="13"/>
  <c r="F50" i="13"/>
  <c r="C50" i="13"/>
  <c r="B50" i="13"/>
  <c r="B49" i="13"/>
  <c r="U49" i="13" s="1"/>
  <c r="U48" i="13"/>
  <c r="R48" i="13"/>
  <c r="O48" i="13"/>
  <c r="L48" i="13"/>
  <c r="I48" i="13"/>
  <c r="F48" i="13"/>
  <c r="C48" i="13"/>
  <c r="B48" i="13"/>
  <c r="B47" i="13"/>
  <c r="U46" i="13"/>
  <c r="R46" i="13"/>
  <c r="O46" i="13"/>
  <c r="L46" i="13"/>
  <c r="I46" i="13"/>
  <c r="F46" i="13"/>
  <c r="C46" i="13"/>
  <c r="B46" i="13"/>
  <c r="B45" i="13"/>
  <c r="U45" i="13" s="1"/>
  <c r="U44" i="13"/>
  <c r="R44" i="13"/>
  <c r="O44" i="13"/>
  <c r="L44" i="13"/>
  <c r="I44" i="13"/>
  <c r="F44" i="13"/>
  <c r="C44" i="13"/>
  <c r="B44" i="13"/>
  <c r="B43" i="13"/>
  <c r="I43" i="13" s="1"/>
  <c r="U42" i="13"/>
  <c r="R42" i="13"/>
  <c r="O42" i="13"/>
  <c r="L42" i="13"/>
  <c r="I42" i="13"/>
  <c r="F42" i="13"/>
  <c r="C42" i="13"/>
  <c r="B42" i="13"/>
  <c r="U41" i="13"/>
  <c r="R41" i="13"/>
  <c r="O41" i="13"/>
  <c r="L41" i="13"/>
  <c r="B41" i="13"/>
  <c r="I41" i="13" s="1"/>
  <c r="U40" i="13"/>
  <c r="R40" i="13"/>
  <c r="O40" i="13"/>
  <c r="L40" i="13"/>
  <c r="I40" i="13"/>
  <c r="F40" i="13"/>
  <c r="C40" i="13"/>
  <c r="B40" i="13"/>
  <c r="U39" i="13"/>
  <c r="R39" i="13"/>
  <c r="O39" i="13"/>
  <c r="L39" i="13"/>
  <c r="B39" i="13"/>
  <c r="I39" i="13" s="1"/>
  <c r="U38" i="13"/>
  <c r="R38" i="13"/>
  <c r="O38" i="13"/>
  <c r="L38" i="13"/>
  <c r="I38" i="13"/>
  <c r="F38" i="13"/>
  <c r="B38" i="13"/>
  <c r="U37" i="13"/>
  <c r="B37" i="13"/>
  <c r="R37" i="13" s="1"/>
  <c r="U36" i="13"/>
  <c r="R36" i="13"/>
  <c r="O36" i="13"/>
  <c r="L36" i="13"/>
  <c r="I36" i="13"/>
  <c r="F36" i="13"/>
  <c r="C36" i="13"/>
  <c r="B36" i="13"/>
  <c r="U35" i="13"/>
  <c r="B35" i="13"/>
  <c r="R35" i="13" s="1"/>
  <c r="U34" i="13"/>
  <c r="R34" i="13"/>
  <c r="O34" i="13"/>
  <c r="L34" i="13"/>
  <c r="I34" i="13"/>
  <c r="F34" i="13"/>
  <c r="C34" i="13"/>
  <c r="B34" i="13"/>
  <c r="B33" i="13"/>
  <c r="U32" i="13"/>
  <c r="R32" i="13"/>
  <c r="O32" i="13"/>
  <c r="L32" i="13"/>
  <c r="I32" i="13"/>
  <c r="F32" i="13"/>
  <c r="C32" i="13"/>
  <c r="B32" i="13"/>
  <c r="B31" i="13"/>
  <c r="U31" i="13" s="1"/>
  <c r="U30" i="13"/>
  <c r="R30" i="13"/>
  <c r="O30" i="13"/>
  <c r="L30" i="13"/>
  <c r="I30" i="13"/>
  <c r="F30" i="13"/>
  <c r="C30" i="13"/>
  <c r="B30" i="13"/>
  <c r="B29" i="13"/>
  <c r="U29" i="13" s="1"/>
  <c r="U28" i="13"/>
  <c r="R28" i="13"/>
  <c r="O28" i="13"/>
  <c r="L28" i="13"/>
  <c r="I28" i="13"/>
  <c r="F28" i="13"/>
  <c r="C28" i="13"/>
  <c r="B28" i="13"/>
  <c r="U27" i="13"/>
  <c r="R27" i="13"/>
  <c r="O27" i="13"/>
  <c r="L27" i="13"/>
  <c r="I27" i="13"/>
  <c r="B27" i="13"/>
  <c r="F27" i="13" s="1"/>
  <c r="U26" i="13"/>
  <c r="R26" i="13"/>
  <c r="O26" i="13"/>
  <c r="L26" i="13"/>
  <c r="I26" i="13"/>
  <c r="F26" i="13"/>
  <c r="C26" i="13"/>
  <c r="B26" i="13"/>
  <c r="U25" i="13"/>
  <c r="R25" i="13"/>
  <c r="O25" i="13"/>
  <c r="L25" i="13"/>
  <c r="I25" i="13"/>
  <c r="B25" i="13"/>
  <c r="F25" i="13" s="1"/>
  <c r="U24" i="13"/>
  <c r="R24" i="13"/>
  <c r="O24" i="13"/>
  <c r="L24" i="13"/>
  <c r="I24" i="13"/>
  <c r="F24" i="13"/>
  <c r="C24" i="13"/>
  <c r="B24" i="13"/>
  <c r="U23" i="13"/>
  <c r="B23" i="13"/>
  <c r="R23" i="13" s="1"/>
  <c r="U22" i="13"/>
  <c r="R22" i="13"/>
  <c r="O22" i="13"/>
  <c r="L22" i="13"/>
  <c r="I22" i="13"/>
  <c r="F22" i="13"/>
  <c r="C22" i="13"/>
  <c r="B22" i="13"/>
  <c r="U21" i="13"/>
  <c r="B21" i="13"/>
  <c r="R21" i="13" s="1"/>
  <c r="U20" i="13"/>
  <c r="R20" i="13"/>
  <c r="O20" i="13"/>
  <c r="L20" i="13"/>
  <c r="I20" i="13"/>
  <c r="F20" i="13"/>
  <c r="C20" i="13"/>
  <c r="B20" i="13"/>
  <c r="B19" i="13"/>
  <c r="U18" i="13"/>
  <c r="R18" i="13"/>
  <c r="O18" i="13"/>
  <c r="L18" i="13"/>
  <c r="I18" i="13"/>
  <c r="F18" i="13"/>
  <c r="C18" i="13"/>
  <c r="B18" i="13"/>
  <c r="B17" i="13"/>
  <c r="U17" i="13" s="1"/>
  <c r="U16" i="13"/>
  <c r="R16" i="13"/>
  <c r="O16" i="13"/>
  <c r="L16" i="13"/>
  <c r="I16" i="13"/>
  <c r="F16" i="13"/>
  <c r="C16" i="13"/>
  <c r="B16" i="13"/>
  <c r="B15" i="13"/>
  <c r="U14" i="13"/>
  <c r="R14" i="13"/>
  <c r="O14" i="13"/>
  <c r="L14" i="13"/>
  <c r="I14" i="13"/>
  <c r="F14" i="13"/>
  <c r="C14" i="13"/>
  <c r="B14" i="13"/>
  <c r="U13" i="13"/>
  <c r="R13" i="13"/>
  <c r="O13" i="13"/>
  <c r="L13" i="13"/>
  <c r="I13" i="13"/>
  <c r="B13" i="13"/>
  <c r="F13" i="13" s="1"/>
  <c r="U12" i="13"/>
  <c r="R12" i="13"/>
  <c r="O12" i="13"/>
  <c r="L12" i="13"/>
  <c r="I12" i="13"/>
  <c r="F12" i="13"/>
  <c r="C12" i="13"/>
  <c r="T11" i="13"/>
  <c r="Q11" i="13"/>
  <c r="N11" i="13"/>
  <c r="K11" i="13"/>
  <c r="H11" i="13"/>
  <c r="E11" i="13"/>
  <c r="C18" i="12"/>
  <c r="B17" i="12"/>
  <c r="I17" i="12" s="1"/>
  <c r="B16" i="12"/>
  <c r="I16" i="12" s="1"/>
  <c r="B15" i="12"/>
  <c r="I15" i="12" s="1"/>
  <c r="I14" i="12"/>
  <c r="F14" i="12"/>
  <c r="B14" i="12"/>
  <c r="H12" i="12"/>
  <c r="E12" i="12"/>
  <c r="C12" i="11"/>
  <c r="A1" i="11"/>
  <c r="F215" i="9"/>
  <c r="U214" i="9"/>
  <c r="R214" i="9"/>
  <c r="P214" i="9"/>
  <c r="M214" i="9"/>
  <c r="K214" i="9"/>
  <c r="H214" i="9"/>
  <c r="F214" i="9"/>
  <c r="B214" i="9"/>
  <c r="W214" i="9" s="1"/>
  <c r="W213" i="9"/>
  <c r="U213" i="9"/>
  <c r="M213" i="9"/>
  <c r="K213" i="9"/>
  <c r="H213" i="9"/>
  <c r="B213" i="9"/>
  <c r="U212" i="9"/>
  <c r="R212" i="9"/>
  <c r="P212" i="9"/>
  <c r="B212" i="9"/>
  <c r="K212" i="9" s="1"/>
  <c r="R211" i="9"/>
  <c r="P211" i="9"/>
  <c r="M211" i="9"/>
  <c r="K211" i="9"/>
  <c r="H211" i="9"/>
  <c r="B211" i="9"/>
  <c r="R210" i="9"/>
  <c r="P210" i="9"/>
  <c r="M210" i="9"/>
  <c r="K210" i="9"/>
  <c r="H210" i="9"/>
  <c r="F210" i="9"/>
  <c r="B210" i="9"/>
  <c r="B209" i="9"/>
  <c r="W208" i="9"/>
  <c r="V208" i="9"/>
  <c r="T208" i="9"/>
  <c r="U208" i="9" s="1"/>
  <c r="Q208" i="9"/>
  <c r="R208" i="9" s="1"/>
  <c r="O208" i="9"/>
  <c r="L208" i="9"/>
  <c r="J208" i="9"/>
  <c r="G208" i="9"/>
  <c r="H208" i="9" s="1"/>
  <c r="E208" i="9"/>
  <c r="B208" i="9" s="1"/>
  <c r="B206" i="9"/>
  <c r="U205" i="9"/>
  <c r="R205" i="9"/>
  <c r="P205" i="9"/>
  <c r="M205" i="9"/>
  <c r="K205" i="9"/>
  <c r="H205" i="9"/>
  <c r="F205" i="9"/>
  <c r="B205" i="9"/>
  <c r="B204" i="9"/>
  <c r="W203" i="9"/>
  <c r="U203" i="9"/>
  <c r="R203" i="9"/>
  <c r="P203" i="9"/>
  <c r="B203" i="9"/>
  <c r="W202" i="9"/>
  <c r="B202" i="9"/>
  <c r="W201" i="9"/>
  <c r="U201" i="9"/>
  <c r="R201" i="9"/>
  <c r="P201" i="9"/>
  <c r="M201" i="9"/>
  <c r="B201" i="9"/>
  <c r="K201" i="9" s="1"/>
  <c r="W200" i="9"/>
  <c r="U200" i="9"/>
  <c r="M200" i="9"/>
  <c r="K200" i="9"/>
  <c r="H200" i="9"/>
  <c r="F200" i="9"/>
  <c r="B200" i="9"/>
  <c r="B199" i="9"/>
  <c r="B198" i="9"/>
  <c r="U197" i="9"/>
  <c r="R197" i="9"/>
  <c r="P197" i="9"/>
  <c r="M197" i="9"/>
  <c r="K197" i="9"/>
  <c r="H197" i="9"/>
  <c r="F197" i="9"/>
  <c r="B197" i="9"/>
  <c r="W197" i="9" s="1"/>
  <c r="K196" i="9"/>
  <c r="H196" i="9"/>
  <c r="F196" i="9"/>
  <c r="B196" i="9"/>
  <c r="V195" i="9"/>
  <c r="V193" i="9" s="1"/>
  <c r="T195" i="9"/>
  <c r="T193" i="9" s="1"/>
  <c r="S195" i="9"/>
  <c r="Q195" i="9"/>
  <c r="Q193" i="9" s="1"/>
  <c r="O195" i="9"/>
  <c r="N195" i="9"/>
  <c r="L195" i="9"/>
  <c r="J195" i="9"/>
  <c r="J193" i="9" s="1"/>
  <c r="I195" i="9"/>
  <c r="G195" i="9"/>
  <c r="E195" i="9"/>
  <c r="W194" i="9"/>
  <c r="U194" i="9"/>
  <c r="R194" i="9"/>
  <c r="P194" i="9"/>
  <c r="M194" i="9"/>
  <c r="K194" i="9"/>
  <c r="H194" i="9"/>
  <c r="F194" i="9"/>
  <c r="C194" i="9"/>
  <c r="B194" i="9"/>
  <c r="O193" i="9"/>
  <c r="L193" i="9"/>
  <c r="G193" i="9"/>
  <c r="W192" i="9"/>
  <c r="U192" i="9"/>
  <c r="R192" i="9"/>
  <c r="P192" i="9"/>
  <c r="M192" i="9"/>
  <c r="K192" i="9"/>
  <c r="H192" i="9"/>
  <c r="F192" i="9"/>
  <c r="C192" i="9"/>
  <c r="B192" i="9"/>
  <c r="U191" i="9"/>
  <c r="R191" i="9"/>
  <c r="P191" i="9"/>
  <c r="M191" i="9"/>
  <c r="H191" i="9"/>
  <c r="F191" i="9"/>
  <c r="B191" i="9"/>
  <c r="W190" i="9"/>
  <c r="U190" i="9"/>
  <c r="R190" i="9"/>
  <c r="P190" i="9"/>
  <c r="M190" i="9"/>
  <c r="K190" i="9"/>
  <c r="H190" i="9"/>
  <c r="F190" i="9"/>
  <c r="C190" i="9"/>
  <c r="B190" i="9"/>
  <c r="V189" i="9"/>
  <c r="T189" i="9"/>
  <c r="Q189" i="9"/>
  <c r="O189" i="9"/>
  <c r="O112" i="9" s="1"/>
  <c r="L189" i="9"/>
  <c r="L112" i="9" s="1"/>
  <c r="J189" i="9"/>
  <c r="G189" i="9"/>
  <c r="E189" i="9"/>
  <c r="E112" i="9" s="1"/>
  <c r="W188" i="9"/>
  <c r="U188" i="9"/>
  <c r="R188" i="9"/>
  <c r="P188" i="9"/>
  <c r="M188" i="9"/>
  <c r="K188" i="9"/>
  <c r="H188" i="9"/>
  <c r="F188" i="9"/>
  <c r="B187" i="9"/>
  <c r="B186" i="9"/>
  <c r="W185" i="9"/>
  <c r="U185" i="9"/>
  <c r="B185" i="9"/>
  <c r="W184" i="9"/>
  <c r="U184" i="9"/>
  <c r="M184" i="9"/>
  <c r="K184" i="9"/>
  <c r="H184" i="9"/>
  <c r="B184" i="9"/>
  <c r="U183" i="9"/>
  <c r="R183" i="9"/>
  <c r="B183" i="9"/>
  <c r="U182" i="9"/>
  <c r="P182" i="9"/>
  <c r="B182" i="9"/>
  <c r="W181" i="9"/>
  <c r="P181" i="9"/>
  <c r="M181" i="9"/>
  <c r="K181" i="9"/>
  <c r="H181" i="9"/>
  <c r="F181" i="9"/>
  <c r="B181" i="9"/>
  <c r="P180" i="9"/>
  <c r="M180" i="9"/>
  <c r="K180" i="9"/>
  <c r="F180" i="9"/>
  <c r="B180" i="9"/>
  <c r="W179" i="9"/>
  <c r="U179" i="9"/>
  <c r="R179" i="9"/>
  <c r="P179" i="9"/>
  <c r="M179" i="9"/>
  <c r="K179" i="9"/>
  <c r="H179" i="9"/>
  <c r="F179" i="9"/>
  <c r="B179" i="9"/>
  <c r="U178" i="9"/>
  <c r="R178" i="9"/>
  <c r="P178" i="9"/>
  <c r="M178" i="9"/>
  <c r="K178" i="9"/>
  <c r="H178" i="9"/>
  <c r="F178" i="9"/>
  <c r="B178" i="9"/>
  <c r="W178" i="9" s="1"/>
  <c r="B177" i="9"/>
  <c r="W176" i="9"/>
  <c r="U176" i="9"/>
  <c r="B176" i="9"/>
  <c r="W175" i="9"/>
  <c r="U175" i="9"/>
  <c r="R175" i="9"/>
  <c r="P175" i="9"/>
  <c r="M175" i="9"/>
  <c r="K175" i="9"/>
  <c r="H175" i="9"/>
  <c r="F175" i="9"/>
  <c r="B175" i="9"/>
  <c r="F174" i="9"/>
  <c r="B174" i="9"/>
  <c r="W173" i="9"/>
  <c r="U173" i="9"/>
  <c r="R173" i="9"/>
  <c r="P173" i="9"/>
  <c r="M173" i="9"/>
  <c r="F173" i="9"/>
  <c r="B173" i="9"/>
  <c r="B172" i="9"/>
  <c r="U171" i="9"/>
  <c r="H171" i="9"/>
  <c r="F171" i="9"/>
  <c r="B171" i="9"/>
  <c r="B170" i="9"/>
  <c r="W169" i="9"/>
  <c r="U169" i="9"/>
  <c r="R169" i="9"/>
  <c r="P169" i="9"/>
  <c r="B169" i="9"/>
  <c r="U168" i="9"/>
  <c r="R168" i="9"/>
  <c r="F168" i="9"/>
  <c r="B168" i="9"/>
  <c r="F167" i="9"/>
  <c r="B167" i="9"/>
  <c r="W166" i="9"/>
  <c r="U166" i="9"/>
  <c r="R166" i="9"/>
  <c r="P166" i="9"/>
  <c r="M166" i="9"/>
  <c r="K166" i="9"/>
  <c r="B166" i="9"/>
  <c r="H166" i="9" s="1"/>
  <c r="W165" i="9"/>
  <c r="U165" i="9"/>
  <c r="R165" i="9"/>
  <c r="P165" i="9"/>
  <c r="M165" i="9"/>
  <c r="K165" i="9"/>
  <c r="H165" i="9"/>
  <c r="F165" i="9"/>
  <c r="B165" i="9"/>
  <c r="B164" i="9"/>
  <c r="W163" i="9"/>
  <c r="U163" i="9"/>
  <c r="R163" i="9"/>
  <c r="P163" i="9"/>
  <c r="K163" i="9"/>
  <c r="H163" i="9"/>
  <c r="B163" i="9"/>
  <c r="M163" i="9" s="1"/>
  <c r="B162" i="9"/>
  <c r="U161" i="9"/>
  <c r="R161" i="9"/>
  <c r="P161" i="9"/>
  <c r="M161" i="9"/>
  <c r="K161" i="9"/>
  <c r="H161" i="9"/>
  <c r="F161" i="9"/>
  <c r="B161" i="9"/>
  <c r="W161" i="9" s="1"/>
  <c r="U160" i="9"/>
  <c r="B160" i="9"/>
  <c r="K160" i="9" s="1"/>
  <c r="W159" i="9"/>
  <c r="U159" i="9"/>
  <c r="R159" i="9"/>
  <c r="P159" i="9"/>
  <c r="M159" i="9"/>
  <c r="B159" i="9"/>
  <c r="B158" i="9"/>
  <c r="U157" i="9"/>
  <c r="R157" i="9"/>
  <c r="P157" i="9"/>
  <c r="M157" i="9"/>
  <c r="K157" i="9"/>
  <c r="H157" i="9"/>
  <c r="F157" i="9"/>
  <c r="B157" i="9"/>
  <c r="W157" i="9" s="1"/>
  <c r="W156" i="9"/>
  <c r="U156" i="9"/>
  <c r="R156" i="9"/>
  <c r="K156" i="9"/>
  <c r="H156" i="9"/>
  <c r="F156" i="9"/>
  <c r="B156" i="9"/>
  <c r="B155" i="9"/>
  <c r="B154" i="9"/>
  <c r="W153" i="9"/>
  <c r="P153" i="9"/>
  <c r="M153" i="9"/>
  <c r="K153" i="9"/>
  <c r="H153" i="9"/>
  <c r="F153" i="9"/>
  <c r="B153" i="9"/>
  <c r="P152" i="9"/>
  <c r="M152" i="9"/>
  <c r="K152" i="9"/>
  <c r="B152" i="9"/>
  <c r="W151" i="9"/>
  <c r="U151" i="9"/>
  <c r="R151" i="9"/>
  <c r="P151" i="9"/>
  <c r="M151" i="9"/>
  <c r="K151" i="9"/>
  <c r="H151" i="9"/>
  <c r="F151" i="9"/>
  <c r="B151" i="9"/>
  <c r="U150" i="9"/>
  <c r="R150" i="9"/>
  <c r="P150" i="9"/>
  <c r="M150" i="9"/>
  <c r="K150" i="9"/>
  <c r="H150" i="9"/>
  <c r="F150" i="9"/>
  <c r="B150" i="9"/>
  <c r="W150" i="9" s="1"/>
  <c r="P149" i="9"/>
  <c r="K149" i="9"/>
  <c r="H149" i="9"/>
  <c r="F149" i="9"/>
  <c r="B149" i="9"/>
  <c r="H148" i="9"/>
  <c r="B148" i="9"/>
  <c r="W147" i="9"/>
  <c r="U147" i="9"/>
  <c r="R147" i="9"/>
  <c r="P147" i="9"/>
  <c r="M147" i="9"/>
  <c r="K147" i="9"/>
  <c r="H147" i="9"/>
  <c r="F147" i="9"/>
  <c r="B147" i="9"/>
  <c r="K146" i="9"/>
  <c r="H146" i="9"/>
  <c r="B146" i="9"/>
  <c r="W145" i="9"/>
  <c r="U145" i="9"/>
  <c r="R145" i="9"/>
  <c r="P145" i="9"/>
  <c r="M145" i="9"/>
  <c r="B145" i="9"/>
  <c r="B144" i="9"/>
  <c r="B143" i="9"/>
  <c r="W142" i="9"/>
  <c r="U142" i="9"/>
  <c r="R142" i="9"/>
  <c r="K142" i="9"/>
  <c r="H142" i="9"/>
  <c r="F142" i="9"/>
  <c r="B142" i="9"/>
  <c r="B141" i="9"/>
  <c r="B140" i="9"/>
  <c r="W139" i="9"/>
  <c r="P139" i="9"/>
  <c r="H139" i="9"/>
  <c r="F139" i="9"/>
  <c r="B139" i="9"/>
  <c r="W138" i="9"/>
  <c r="U138" i="9"/>
  <c r="R138" i="9"/>
  <c r="P138" i="9"/>
  <c r="M138" i="9"/>
  <c r="K138" i="9"/>
  <c r="F138" i="9"/>
  <c r="B138" i="9"/>
  <c r="H138" i="9" s="1"/>
  <c r="W137" i="9"/>
  <c r="U137" i="9"/>
  <c r="R137" i="9"/>
  <c r="P137" i="9"/>
  <c r="M137" i="9"/>
  <c r="K137" i="9"/>
  <c r="H137" i="9"/>
  <c r="F137" i="9"/>
  <c r="B137" i="9"/>
  <c r="B136" i="9"/>
  <c r="V135" i="9"/>
  <c r="V112" i="9" s="1"/>
  <c r="T135" i="9"/>
  <c r="T112" i="9" s="1"/>
  <c r="Q135" i="9"/>
  <c r="O135" i="9"/>
  <c r="L135" i="9"/>
  <c r="J135" i="9"/>
  <c r="G135" i="9"/>
  <c r="E135" i="9"/>
  <c r="B119" i="9"/>
  <c r="B118" i="9"/>
  <c r="R118" i="9" s="1"/>
  <c r="W117" i="9"/>
  <c r="U117" i="9"/>
  <c r="R117" i="9"/>
  <c r="P117" i="9"/>
  <c r="M117" i="9"/>
  <c r="K117" i="9"/>
  <c r="H117" i="9"/>
  <c r="B117" i="9"/>
  <c r="K116" i="9"/>
  <c r="H116" i="9"/>
  <c r="F116" i="9"/>
  <c r="B116" i="9"/>
  <c r="U115" i="9"/>
  <c r="P115" i="9"/>
  <c r="M115" i="9"/>
  <c r="K115" i="9"/>
  <c r="B115" i="9"/>
  <c r="V114" i="9"/>
  <c r="T114" i="9"/>
  <c r="Q114" i="9"/>
  <c r="O114" i="9"/>
  <c r="L114" i="9"/>
  <c r="J114" i="9"/>
  <c r="G114" i="9"/>
  <c r="E114" i="9"/>
  <c r="B114" i="9"/>
  <c r="W113" i="9"/>
  <c r="U113" i="9"/>
  <c r="R113" i="9"/>
  <c r="P113" i="9"/>
  <c r="M113" i="9"/>
  <c r="K113" i="9"/>
  <c r="H113" i="9"/>
  <c r="F113" i="9"/>
  <c r="C113" i="9"/>
  <c r="B113" i="9"/>
  <c r="U111" i="9"/>
  <c r="R111" i="9"/>
  <c r="P111" i="9"/>
  <c r="M111" i="9"/>
  <c r="K111" i="9"/>
  <c r="H111" i="9"/>
  <c r="F111" i="9"/>
  <c r="W110" i="9"/>
  <c r="U110" i="9"/>
  <c r="R110" i="9"/>
  <c r="P110" i="9"/>
  <c r="M110" i="9"/>
  <c r="K110" i="9"/>
  <c r="H110" i="9"/>
  <c r="F110" i="9"/>
  <c r="B110" i="9"/>
  <c r="W109" i="9"/>
  <c r="U109" i="9"/>
  <c r="R109" i="9"/>
  <c r="P109" i="9"/>
  <c r="M109" i="9"/>
  <c r="K109" i="9"/>
  <c r="H109" i="9"/>
  <c r="F109" i="9"/>
  <c r="C109" i="9"/>
  <c r="B109" i="9"/>
  <c r="F108" i="9"/>
  <c r="B108" i="9"/>
  <c r="B107" i="9"/>
  <c r="W106" i="9"/>
  <c r="U106" i="9"/>
  <c r="K106" i="9"/>
  <c r="B106" i="9"/>
  <c r="W105" i="9"/>
  <c r="R105" i="9"/>
  <c r="P105" i="9"/>
  <c r="M105" i="9"/>
  <c r="B105" i="9"/>
  <c r="U105" i="9" s="1"/>
  <c r="B104" i="9"/>
  <c r="V103" i="9"/>
  <c r="V101" i="9" s="1"/>
  <c r="T103" i="9"/>
  <c r="Q103" i="9"/>
  <c r="O103" i="9"/>
  <c r="L103" i="9"/>
  <c r="J103" i="9"/>
  <c r="J101" i="9" s="1"/>
  <c r="G103" i="9"/>
  <c r="E103" i="9"/>
  <c r="W102" i="9"/>
  <c r="U102" i="9"/>
  <c r="R102" i="9"/>
  <c r="P102" i="9"/>
  <c r="M102" i="9"/>
  <c r="K102" i="9"/>
  <c r="H102" i="9"/>
  <c r="F102" i="9"/>
  <c r="B102" i="9"/>
  <c r="T101" i="9"/>
  <c r="Q101" i="9"/>
  <c r="O101" i="9"/>
  <c r="L101" i="9"/>
  <c r="G101" i="9"/>
  <c r="W100" i="9"/>
  <c r="U100" i="9"/>
  <c r="R100" i="9"/>
  <c r="P100" i="9"/>
  <c r="M100" i="9"/>
  <c r="K100" i="9"/>
  <c r="H100" i="9"/>
  <c r="F100" i="9"/>
  <c r="B100" i="9"/>
  <c r="W99" i="9"/>
  <c r="U99" i="9"/>
  <c r="R99" i="9"/>
  <c r="P99" i="9"/>
  <c r="M99" i="9"/>
  <c r="K99" i="9"/>
  <c r="H99" i="9"/>
  <c r="F99" i="9"/>
  <c r="C99" i="9"/>
  <c r="B99" i="9"/>
  <c r="M98" i="9"/>
  <c r="K98" i="9"/>
  <c r="F98" i="9"/>
  <c r="B98" i="9"/>
  <c r="W97" i="9"/>
  <c r="U97" i="9"/>
  <c r="R97" i="9"/>
  <c r="P97" i="9"/>
  <c r="H97" i="9"/>
  <c r="B97" i="9"/>
  <c r="W96" i="9"/>
  <c r="U96" i="9"/>
  <c r="R96" i="9"/>
  <c r="P96" i="9"/>
  <c r="M96" i="9"/>
  <c r="K96" i="9"/>
  <c r="H96" i="9"/>
  <c r="F96" i="9"/>
  <c r="B96" i="9"/>
  <c r="B95" i="9"/>
  <c r="W94" i="9"/>
  <c r="U94" i="9"/>
  <c r="M94" i="9"/>
  <c r="K94" i="9"/>
  <c r="H94" i="9"/>
  <c r="F94" i="9"/>
  <c r="B94" i="9"/>
  <c r="B93" i="9"/>
  <c r="B92" i="9"/>
  <c r="B91" i="9"/>
  <c r="W90" i="9"/>
  <c r="U90" i="9"/>
  <c r="R90" i="9"/>
  <c r="P90" i="9"/>
  <c r="B90" i="9"/>
  <c r="K90" i="9" s="1"/>
  <c r="W89" i="9"/>
  <c r="U89" i="9"/>
  <c r="R89" i="9"/>
  <c r="P89" i="9"/>
  <c r="M89" i="9"/>
  <c r="K89" i="9"/>
  <c r="H89" i="9"/>
  <c r="F89" i="9"/>
  <c r="B89" i="9"/>
  <c r="V88" i="9"/>
  <c r="V86" i="9" s="1"/>
  <c r="T88" i="9"/>
  <c r="T86" i="9" s="1"/>
  <c r="Q88" i="9"/>
  <c r="Q86" i="9" s="1"/>
  <c r="O88" i="9"/>
  <c r="L88" i="9"/>
  <c r="J88" i="9"/>
  <c r="G88" i="9"/>
  <c r="E88" i="9"/>
  <c r="W87" i="9"/>
  <c r="U87" i="9"/>
  <c r="R87" i="9"/>
  <c r="P87" i="9"/>
  <c r="M87" i="9"/>
  <c r="K87" i="9"/>
  <c r="H87" i="9"/>
  <c r="F87" i="9"/>
  <c r="B87" i="9"/>
  <c r="O86" i="9"/>
  <c r="L86" i="9"/>
  <c r="G86" i="9"/>
  <c r="E86" i="9"/>
  <c r="W85" i="9"/>
  <c r="U85" i="9"/>
  <c r="R85" i="9"/>
  <c r="P85" i="9"/>
  <c r="M85" i="9"/>
  <c r="K85" i="9"/>
  <c r="H85" i="9"/>
  <c r="F85" i="9"/>
  <c r="B85" i="9"/>
  <c r="B84" i="9"/>
  <c r="W83" i="9"/>
  <c r="U83" i="9"/>
  <c r="R83" i="9"/>
  <c r="P83" i="9"/>
  <c r="M83" i="9"/>
  <c r="K83" i="9"/>
  <c r="H83" i="9"/>
  <c r="F83" i="9"/>
  <c r="C83" i="9"/>
  <c r="B83" i="9"/>
  <c r="W82" i="9"/>
  <c r="U82" i="9"/>
  <c r="R82" i="9"/>
  <c r="P82" i="9"/>
  <c r="M82" i="9"/>
  <c r="K82" i="9"/>
  <c r="H82" i="9"/>
  <c r="F82" i="9"/>
  <c r="B82" i="9"/>
  <c r="W81" i="9"/>
  <c r="U81" i="9"/>
  <c r="R81" i="9"/>
  <c r="P81" i="9"/>
  <c r="M81" i="9"/>
  <c r="K81" i="9"/>
  <c r="H81" i="9"/>
  <c r="F81" i="9"/>
  <c r="C81" i="9"/>
  <c r="B81" i="9"/>
  <c r="B80" i="9"/>
  <c r="R80" i="9" s="1"/>
  <c r="B79" i="9"/>
  <c r="P78" i="9"/>
  <c r="M78" i="9"/>
  <c r="K78" i="9"/>
  <c r="B78" i="9"/>
  <c r="B77" i="9"/>
  <c r="W76" i="9"/>
  <c r="U76" i="9"/>
  <c r="R76" i="9"/>
  <c r="P76" i="9"/>
  <c r="H76" i="9"/>
  <c r="B76" i="9"/>
  <c r="W75" i="9"/>
  <c r="U75" i="9"/>
  <c r="R75" i="9"/>
  <c r="P75" i="9"/>
  <c r="M75" i="9"/>
  <c r="K75" i="9"/>
  <c r="H75" i="9"/>
  <c r="F75" i="9"/>
  <c r="B75" i="9"/>
  <c r="V74" i="9"/>
  <c r="V70" i="9" s="1"/>
  <c r="T74" i="9"/>
  <c r="T70" i="9" s="1"/>
  <c r="Q74" i="9"/>
  <c r="Q70" i="9" s="1"/>
  <c r="O74" i="9"/>
  <c r="O70" i="9" s="1"/>
  <c r="L74" i="9"/>
  <c r="J74" i="9"/>
  <c r="J70" i="9" s="1"/>
  <c r="G74" i="9"/>
  <c r="E74" i="9"/>
  <c r="W73" i="9"/>
  <c r="U73" i="9"/>
  <c r="R73" i="9"/>
  <c r="P73" i="9"/>
  <c r="M73" i="9"/>
  <c r="K73" i="9"/>
  <c r="H73" i="9"/>
  <c r="F73" i="9"/>
  <c r="C73" i="9"/>
  <c r="B73" i="9"/>
  <c r="W72" i="9"/>
  <c r="U72" i="9"/>
  <c r="R72" i="9"/>
  <c r="P72" i="9"/>
  <c r="M72" i="9"/>
  <c r="K72" i="9"/>
  <c r="H72" i="9"/>
  <c r="F72" i="9"/>
  <c r="B72" i="9"/>
  <c r="W71" i="9"/>
  <c r="U71" i="9"/>
  <c r="R71" i="9"/>
  <c r="P71" i="9"/>
  <c r="M71" i="9"/>
  <c r="K71" i="9"/>
  <c r="H71" i="9"/>
  <c r="F71" i="9"/>
  <c r="C71" i="9"/>
  <c r="B71" i="9"/>
  <c r="G70" i="9"/>
  <c r="W69" i="9"/>
  <c r="U69" i="9"/>
  <c r="R69" i="9"/>
  <c r="P69" i="9"/>
  <c r="M69" i="9"/>
  <c r="K69" i="9"/>
  <c r="H69" i="9"/>
  <c r="F69" i="9"/>
  <c r="C69" i="9"/>
  <c r="B69" i="9"/>
  <c r="B68" i="9"/>
  <c r="B67" i="9"/>
  <c r="B66" i="9"/>
  <c r="W65" i="9"/>
  <c r="U65" i="9"/>
  <c r="H65" i="9"/>
  <c r="F65" i="9"/>
  <c r="B65" i="9"/>
  <c r="W64" i="9"/>
  <c r="U64" i="9"/>
  <c r="R64" i="9"/>
  <c r="P64" i="9"/>
  <c r="M64" i="9"/>
  <c r="K64" i="9"/>
  <c r="H64" i="9"/>
  <c r="F64" i="9"/>
  <c r="B64" i="9"/>
  <c r="W63" i="9"/>
  <c r="P63" i="9"/>
  <c r="M63" i="9"/>
  <c r="K63" i="9"/>
  <c r="H63" i="9"/>
  <c r="F63" i="9"/>
  <c r="B63" i="9"/>
  <c r="V62" i="9"/>
  <c r="T62" i="9"/>
  <c r="Q62" i="9"/>
  <c r="O62" i="9"/>
  <c r="L62" i="9"/>
  <c r="L41" i="9" s="1"/>
  <c r="J62" i="9"/>
  <c r="G62" i="9"/>
  <c r="E62" i="9"/>
  <c r="W61" i="9"/>
  <c r="U61" i="9"/>
  <c r="R61" i="9"/>
  <c r="P61" i="9"/>
  <c r="M61" i="9"/>
  <c r="K61" i="9"/>
  <c r="H61" i="9"/>
  <c r="F61" i="9"/>
  <c r="C61" i="9"/>
  <c r="B61" i="9"/>
  <c r="W60" i="9"/>
  <c r="U60" i="9"/>
  <c r="R60" i="9"/>
  <c r="M60" i="9"/>
  <c r="B60" i="9"/>
  <c r="W59" i="9"/>
  <c r="U59" i="9"/>
  <c r="R59" i="9"/>
  <c r="P59" i="9"/>
  <c r="M59" i="9"/>
  <c r="B59" i="9"/>
  <c r="B58" i="9"/>
  <c r="W57" i="9"/>
  <c r="R57" i="9"/>
  <c r="P57" i="9"/>
  <c r="M57" i="9"/>
  <c r="K57" i="9"/>
  <c r="B57" i="9"/>
  <c r="B56" i="9"/>
  <c r="W55" i="9"/>
  <c r="U55" i="9"/>
  <c r="R55" i="9"/>
  <c r="P55" i="9"/>
  <c r="M55" i="9"/>
  <c r="K55" i="9"/>
  <c r="H55" i="9"/>
  <c r="F55" i="9"/>
  <c r="B55" i="9"/>
  <c r="B54" i="9"/>
  <c r="W53" i="9"/>
  <c r="B53" i="9"/>
  <c r="W52" i="9"/>
  <c r="U52" i="9"/>
  <c r="R52" i="9"/>
  <c r="P52" i="9"/>
  <c r="B52" i="9"/>
  <c r="F52" i="9" s="1"/>
  <c r="V51" i="9"/>
  <c r="V41" i="9" s="1"/>
  <c r="T51" i="9"/>
  <c r="Q51" i="9"/>
  <c r="O51" i="9"/>
  <c r="L51" i="9"/>
  <c r="J51" i="9"/>
  <c r="G51" i="9"/>
  <c r="E51" i="9"/>
  <c r="W50" i="9"/>
  <c r="U50" i="9"/>
  <c r="R50" i="9"/>
  <c r="P50" i="9"/>
  <c r="M50" i="9"/>
  <c r="K50" i="9"/>
  <c r="H50" i="9"/>
  <c r="F50" i="9"/>
  <c r="C50" i="9"/>
  <c r="B50" i="9"/>
  <c r="W49" i="9"/>
  <c r="U49" i="9"/>
  <c r="R49" i="9"/>
  <c r="P49" i="9"/>
  <c r="M49" i="9"/>
  <c r="K49" i="9"/>
  <c r="H49" i="9"/>
  <c r="F49" i="9"/>
  <c r="B49" i="9"/>
  <c r="W48" i="9"/>
  <c r="U48" i="9"/>
  <c r="R48" i="9"/>
  <c r="P48" i="9"/>
  <c r="M48" i="9"/>
  <c r="K48" i="9"/>
  <c r="H48" i="9"/>
  <c r="F48" i="9"/>
  <c r="C48" i="9"/>
  <c r="B48" i="9"/>
  <c r="W47" i="9"/>
  <c r="U47" i="9"/>
  <c r="R47" i="9"/>
  <c r="P47" i="9"/>
  <c r="M47" i="9"/>
  <c r="H47" i="9"/>
  <c r="B47" i="9"/>
  <c r="K47" i="9" s="1"/>
  <c r="W46" i="9"/>
  <c r="U46" i="9"/>
  <c r="R46" i="9"/>
  <c r="P46" i="9"/>
  <c r="M46" i="9"/>
  <c r="K46" i="9"/>
  <c r="H46" i="9"/>
  <c r="F46" i="9"/>
  <c r="B46" i="9"/>
  <c r="B45" i="9"/>
  <c r="W44" i="9"/>
  <c r="U44" i="9"/>
  <c r="R44" i="9"/>
  <c r="M44" i="9"/>
  <c r="K44" i="9"/>
  <c r="H44" i="9"/>
  <c r="F44" i="9"/>
  <c r="B44" i="9"/>
  <c r="P44" i="9" s="1"/>
  <c r="W43" i="9"/>
  <c r="U43" i="9"/>
  <c r="R43" i="9"/>
  <c r="P43" i="9"/>
  <c r="M43" i="9"/>
  <c r="K43" i="9"/>
  <c r="B43" i="9"/>
  <c r="V42" i="9"/>
  <c r="T42" i="9"/>
  <c r="T41" i="9" s="1"/>
  <c r="S42" i="9"/>
  <c r="Q42" i="9"/>
  <c r="O42" i="9"/>
  <c r="N42" i="9"/>
  <c r="L42" i="9"/>
  <c r="J42" i="9"/>
  <c r="I42" i="9"/>
  <c r="G42" i="9"/>
  <c r="E42" i="9"/>
  <c r="Q41" i="9"/>
  <c r="W40" i="9"/>
  <c r="U40" i="9"/>
  <c r="R40" i="9"/>
  <c r="P40" i="9"/>
  <c r="M40" i="9"/>
  <c r="K40" i="9"/>
  <c r="H40" i="9"/>
  <c r="F40" i="9"/>
  <c r="C40" i="9"/>
  <c r="B40" i="9"/>
  <c r="W39" i="9"/>
  <c r="U39" i="9"/>
  <c r="R39" i="9"/>
  <c r="B39" i="9"/>
  <c r="P38" i="9"/>
  <c r="B38" i="9"/>
  <c r="B37" i="9"/>
  <c r="W36" i="9"/>
  <c r="P36" i="9"/>
  <c r="M36" i="9"/>
  <c r="K36" i="9"/>
  <c r="H36" i="9"/>
  <c r="F36" i="9"/>
  <c r="B36" i="9"/>
  <c r="B35" i="9"/>
  <c r="W34" i="9"/>
  <c r="U34" i="9"/>
  <c r="R34" i="9"/>
  <c r="P34" i="9"/>
  <c r="M34" i="9"/>
  <c r="K34" i="9"/>
  <c r="H34" i="9"/>
  <c r="F34" i="9"/>
  <c r="B34" i="9"/>
  <c r="V33" i="9"/>
  <c r="T33" i="9"/>
  <c r="T32" i="9" s="1"/>
  <c r="Q33" i="9"/>
  <c r="Q32" i="9" s="1"/>
  <c r="O33" i="9"/>
  <c r="O32" i="9" s="1"/>
  <c r="L33" i="9"/>
  <c r="J33" i="9"/>
  <c r="G33" i="9"/>
  <c r="E33" i="9"/>
  <c r="V32" i="9"/>
  <c r="J32" i="9"/>
  <c r="G32" i="9"/>
  <c r="E32" i="9"/>
  <c r="W31" i="9"/>
  <c r="U31" i="9"/>
  <c r="R31" i="9"/>
  <c r="P31" i="9"/>
  <c r="M31" i="9"/>
  <c r="K31" i="9"/>
  <c r="H31" i="9"/>
  <c r="F31" i="9"/>
  <c r="B31" i="9"/>
  <c r="B30" i="9"/>
  <c r="R29" i="9"/>
  <c r="P29" i="9"/>
  <c r="M29" i="9"/>
  <c r="K29" i="9"/>
  <c r="H29" i="9"/>
  <c r="F29" i="9"/>
  <c r="B29" i="9"/>
  <c r="W28" i="9"/>
  <c r="U28" i="9"/>
  <c r="R28" i="9"/>
  <c r="P28" i="9"/>
  <c r="M28" i="9"/>
  <c r="H28" i="9"/>
  <c r="F28" i="9"/>
  <c r="B28" i="9"/>
  <c r="K28" i="9" s="1"/>
  <c r="W27" i="9"/>
  <c r="U27" i="9"/>
  <c r="R27" i="9"/>
  <c r="P27" i="9"/>
  <c r="M27" i="9"/>
  <c r="K27" i="9"/>
  <c r="H27" i="9"/>
  <c r="F27" i="9"/>
  <c r="B27" i="9"/>
  <c r="V26" i="9"/>
  <c r="V19" i="9" s="1"/>
  <c r="T26" i="9"/>
  <c r="Q26" i="9"/>
  <c r="O26" i="9"/>
  <c r="O19" i="9" s="1"/>
  <c r="L26" i="9"/>
  <c r="J26" i="9"/>
  <c r="G26" i="9"/>
  <c r="E26" i="9"/>
  <c r="W25" i="9"/>
  <c r="U25" i="9"/>
  <c r="R25" i="9"/>
  <c r="P25" i="9"/>
  <c r="M25" i="9"/>
  <c r="K25" i="9"/>
  <c r="H25" i="9"/>
  <c r="F25" i="9"/>
  <c r="C25" i="9"/>
  <c r="B25" i="9"/>
  <c r="B24" i="9"/>
  <c r="W23" i="9"/>
  <c r="U23" i="9"/>
  <c r="R23" i="9"/>
  <c r="M23" i="9"/>
  <c r="K23" i="9"/>
  <c r="H23" i="9"/>
  <c r="F23" i="9"/>
  <c r="B23" i="9"/>
  <c r="P23" i="9" s="1"/>
  <c r="U22" i="9"/>
  <c r="R22" i="9"/>
  <c r="P22" i="9"/>
  <c r="B22" i="9"/>
  <c r="B21" i="9"/>
  <c r="V20" i="9"/>
  <c r="T20" i="9"/>
  <c r="Q20" i="9"/>
  <c r="O20" i="9"/>
  <c r="L20" i="9"/>
  <c r="J20" i="9"/>
  <c r="G20" i="9"/>
  <c r="E20" i="9"/>
  <c r="L19" i="9"/>
  <c r="W18" i="9"/>
  <c r="U18" i="9"/>
  <c r="R18" i="9"/>
  <c r="P18" i="9"/>
  <c r="M18" i="9"/>
  <c r="K18" i="9"/>
  <c r="H18" i="9"/>
  <c r="F18" i="9"/>
  <c r="C18" i="9"/>
  <c r="B18" i="9"/>
  <c r="W16" i="9"/>
  <c r="U16" i="9"/>
  <c r="R16" i="9"/>
  <c r="P16" i="9"/>
  <c r="M16" i="9"/>
  <c r="K16" i="9"/>
  <c r="H16" i="9"/>
  <c r="F16" i="9"/>
  <c r="C16" i="9"/>
  <c r="B16" i="9"/>
  <c r="W14" i="9"/>
  <c r="U14" i="9"/>
  <c r="R14" i="9"/>
  <c r="P14" i="9"/>
  <c r="M14" i="9"/>
  <c r="K14" i="9"/>
  <c r="H14" i="9"/>
  <c r="F14" i="9"/>
  <c r="C14" i="9"/>
  <c r="B14" i="9"/>
  <c r="F191" i="7"/>
  <c r="L190" i="7"/>
  <c r="I190" i="7"/>
  <c r="F190" i="7"/>
  <c r="B190" i="7"/>
  <c r="B189" i="7"/>
  <c r="L188" i="7"/>
  <c r="I188" i="7"/>
  <c r="F188" i="7"/>
  <c r="B188" i="7"/>
  <c r="L187" i="7"/>
  <c r="B187" i="7"/>
  <c r="I187" i="7" s="1"/>
  <c r="B186" i="7"/>
  <c r="B185" i="7"/>
  <c r="K184" i="7"/>
  <c r="H184" i="7"/>
  <c r="E184" i="7"/>
  <c r="B183" i="7"/>
  <c r="L182" i="7"/>
  <c r="I182" i="7"/>
  <c r="F182" i="7"/>
  <c r="B182" i="7"/>
  <c r="B181" i="7"/>
  <c r="K180" i="7"/>
  <c r="H180" i="7"/>
  <c r="H178" i="7" s="1"/>
  <c r="E180" i="7"/>
  <c r="L179" i="7"/>
  <c r="I179" i="7"/>
  <c r="F179" i="7"/>
  <c r="C179" i="7"/>
  <c r="B179" i="7"/>
  <c r="K178" i="7"/>
  <c r="L177" i="7"/>
  <c r="I177" i="7"/>
  <c r="F177" i="7"/>
  <c r="C177" i="7"/>
  <c r="B177" i="7"/>
  <c r="I176" i="7"/>
  <c r="F176" i="7"/>
  <c r="B176" i="7"/>
  <c r="L176" i="7" s="1"/>
  <c r="L175" i="7"/>
  <c r="I175" i="7"/>
  <c r="F175" i="7"/>
  <c r="C175" i="7"/>
  <c r="B175" i="7"/>
  <c r="H174" i="7"/>
  <c r="B174" i="7" s="1"/>
  <c r="E174" i="7"/>
  <c r="F174" i="7" s="1"/>
  <c r="L173" i="7"/>
  <c r="I173" i="7"/>
  <c r="F173" i="7"/>
  <c r="C173" i="7"/>
  <c r="B173" i="7"/>
  <c r="B172" i="7"/>
  <c r="I172" i="7" s="1"/>
  <c r="L171" i="7"/>
  <c r="I171" i="7"/>
  <c r="B171" i="7"/>
  <c r="F171" i="7" s="1"/>
  <c r="L170" i="7"/>
  <c r="I170" i="7"/>
  <c r="F170" i="7"/>
  <c r="B170" i="7"/>
  <c r="B169" i="7"/>
  <c r="L169" i="7" s="1"/>
  <c r="F168" i="7"/>
  <c r="B168" i="7"/>
  <c r="L167" i="7"/>
  <c r="I167" i="7"/>
  <c r="F167" i="7"/>
  <c r="B167" i="7"/>
  <c r="B166" i="7"/>
  <c r="F165" i="7"/>
  <c r="B165" i="7"/>
  <c r="L165" i="7" s="1"/>
  <c r="B164" i="7"/>
  <c r="L163" i="7"/>
  <c r="I163" i="7"/>
  <c r="F163" i="7"/>
  <c r="B163" i="7"/>
  <c r="B162" i="7"/>
  <c r="L161" i="7"/>
  <c r="I161" i="7"/>
  <c r="F161" i="7"/>
  <c r="B161" i="7"/>
  <c r="B160" i="7"/>
  <c r="I159" i="7"/>
  <c r="F159" i="7"/>
  <c r="B159" i="7"/>
  <c r="B158" i="7"/>
  <c r="L157" i="7"/>
  <c r="B157" i="7"/>
  <c r="L156" i="7"/>
  <c r="I156" i="7"/>
  <c r="F156" i="7"/>
  <c r="B156" i="7"/>
  <c r="B155" i="7"/>
  <c r="L154" i="7"/>
  <c r="B154" i="7"/>
  <c r="F154" i="7" s="1"/>
  <c r="L153" i="7"/>
  <c r="I153" i="7"/>
  <c r="B153" i="7"/>
  <c r="F153" i="7" s="1"/>
  <c r="B152" i="7"/>
  <c r="L152" i="7" s="1"/>
  <c r="F151" i="7"/>
  <c r="B151" i="7"/>
  <c r="F150" i="7"/>
  <c r="B150" i="7"/>
  <c r="L149" i="7"/>
  <c r="B149" i="7"/>
  <c r="I149" i="7" s="1"/>
  <c r="I148" i="7"/>
  <c r="F148" i="7"/>
  <c r="B148" i="7"/>
  <c r="L148" i="7" s="1"/>
  <c r="B147" i="7"/>
  <c r="L146" i="7"/>
  <c r="I146" i="7"/>
  <c r="F146" i="7"/>
  <c r="B146" i="7"/>
  <c r="L145" i="7"/>
  <c r="I145" i="7"/>
  <c r="F145" i="7"/>
  <c r="B145" i="7"/>
  <c r="L144" i="7"/>
  <c r="I144" i="7"/>
  <c r="F144" i="7"/>
  <c r="B144" i="7"/>
  <c r="L143" i="7"/>
  <c r="I143" i="7"/>
  <c r="F143" i="7"/>
  <c r="B143" i="7"/>
  <c r="L142" i="7"/>
  <c r="I142" i="7"/>
  <c r="F142" i="7"/>
  <c r="B142" i="7"/>
  <c r="I141" i="7"/>
  <c r="F141" i="7"/>
  <c r="B141" i="7"/>
  <c r="L141" i="7" s="1"/>
  <c r="B140" i="7"/>
  <c r="B139" i="7"/>
  <c r="B138" i="7"/>
  <c r="L138" i="7" s="1"/>
  <c r="L137" i="7"/>
  <c r="F137" i="7"/>
  <c r="B137" i="7"/>
  <c r="I137" i="7" s="1"/>
  <c r="L136" i="7"/>
  <c r="I136" i="7"/>
  <c r="F136" i="7"/>
  <c r="B136" i="7"/>
  <c r="L135" i="7"/>
  <c r="I135" i="7"/>
  <c r="F135" i="7"/>
  <c r="B135" i="7"/>
  <c r="B134" i="7"/>
  <c r="I133" i="7"/>
  <c r="B133" i="7"/>
  <c r="L133" i="7" s="1"/>
  <c r="L132" i="7"/>
  <c r="I132" i="7"/>
  <c r="F132" i="7"/>
  <c r="B132" i="7"/>
  <c r="L131" i="7"/>
  <c r="I131" i="7"/>
  <c r="F131" i="7"/>
  <c r="B131" i="7"/>
  <c r="L130" i="7"/>
  <c r="I130" i="7"/>
  <c r="F130" i="7"/>
  <c r="B130" i="7"/>
  <c r="B129" i="7"/>
  <c r="I129" i="7" s="1"/>
  <c r="B128" i="7"/>
  <c r="F127" i="7"/>
  <c r="B127" i="7"/>
  <c r="L126" i="7"/>
  <c r="I126" i="7"/>
  <c r="B126" i="7"/>
  <c r="F126" i="7" s="1"/>
  <c r="B125" i="7"/>
  <c r="L124" i="7"/>
  <c r="I124" i="7"/>
  <c r="F124" i="7"/>
  <c r="B124" i="7"/>
  <c r="B123" i="7"/>
  <c r="B122" i="7"/>
  <c r="L121" i="7"/>
  <c r="B121" i="7"/>
  <c r="I121" i="7" s="1"/>
  <c r="K120" i="7"/>
  <c r="H120" i="7"/>
  <c r="E120" i="7"/>
  <c r="E99" i="7" s="1"/>
  <c r="L107" i="7"/>
  <c r="I107" i="7"/>
  <c r="C107" i="7"/>
  <c r="B107" i="7"/>
  <c r="B106" i="7"/>
  <c r="B105" i="7"/>
  <c r="B104" i="7"/>
  <c r="I104" i="7" s="1"/>
  <c r="B103" i="7"/>
  <c r="L102" i="7"/>
  <c r="I102" i="7"/>
  <c r="F102" i="7"/>
  <c r="B102" i="7"/>
  <c r="K101" i="7"/>
  <c r="H101" i="7"/>
  <c r="H99" i="7" s="1"/>
  <c r="E101" i="7"/>
  <c r="B101" i="7"/>
  <c r="L100" i="7"/>
  <c r="I100" i="7"/>
  <c r="F100" i="7"/>
  <c r="C100" i="7"/>
  <c r="B100" i="7"/>
  <c r="I98" i="7"/>
  <c r="F98" i="7"/>
  <c r="L97" i="7"/>
  <c r="I97" i="7"/>
  <c r="F97" i="7"/>
  <c r="B97" i="7"/>
  <c r="B96" i="7"/>
  <c r="L96" i="7" s="1"/>
  <c r="L95" i="7"/>
  <c r="I95" i="7"/>
  <c r="F95" i="7"/>
  <c r="C95" i="7"/>
  <c r="B95" i="7"/>
  <c r="L94" i="7"/>
  <c r="I94" i="7"/>
  <c r="B94" i="7"/>
  <c r="F94" i="7" s="1"/>
  <c r="B93" i="7"/>
  <c r="B92" i="7"/>
  <c r="L92" i="7" s="1"/>
  <c r="I91" i="7"/>
  <c r="F91" i="7"/>
  <c r="B91" i="7"/>
  <c r="L91" i="7" s="1"/>
  <c r="K90" i="7"/>
  <c r="L90" i="7" s="1"/>
  <c r="H90" i="7"/>
  <c r="E90" i="7"/>
  <c r="B90" i="7"/>
  <c r="I90" i="7" s="1"/>
  <c r="K89" i="7"/>
  <c r="L89" i="7" s="1"/>
  <c r="H89" i="7"/>
  <c r="B89" i="7" s="1"/>
  <c r="L88" i="7"/>
  <c r="I88" i="7"/>
  <c r="F88" i="7"/>
  <c r="C88" i="7"/>
  <c r="B88" i="7"/>
  <c r="L87" i="7"/>
  <c r="I87" i="7"/>
  <c r="F87" i="7"/>
  <c r="B87" i="7"/>
  <c r="B86" i="7"/>
  <c r="B85" i="7"/>
  <c r="B84" i="7"/>
  <c r="L84" i="7" s="1"/>
  <c r="L83" i="7"/>
  <c r="I83" i="7"/>
  <c r="F83" i="7"/>
  <c r="B83" i="7"/>
  <c r="B82" i="7"/>
  <c r="B81" i="7"/>
  <c r="L81" i="7" s="1"/>
  <c r="L80" i="7"/>
  <c r="I80" i="7"/>
  <c r="B80" i="7"/>
  <c r="F80" i="7" s="1"/>
  <c r="B79" i="7"/>
  <c r="K78" i="7"/>
  <c r="K77" i="7" s="1"/>
  <c r="H78" i="7"/>
  <c r="H77" i="7" s="1"/>
  <c r="E78" i="7"/>
  <c r="F78" i="7" s="1"/>
  <c r="B78" i="7"/>
  <c r="E77" i="7"/>
  <c r="B77" i="7"/>
  <c r="L77" i="7" s="1"/>
  <c r="L76" i="7"/>
  <c r="I76" i="7"/>
  <c r="F76" i="7"/>
  <c r="B76" i="7"/>
  <c r="L75" i="7"/>
  <c r="I75" i="7"/>
  <c r="F75" i="7"/>
  <c r="B75" i="7"/>
  <c r="L74" i="7"/>
  <c r="I74" i="7"/>
  <c r="F74" i="7"/>
  <c r="C74" i="7"/>
  <c r="B74" i="7"/>
  <c r="F73" i="7"/>
  <c r="B73" i="7"/>
  <c r="L72" i="7"/>
  <c r="I72" i="7"/>
  <c r="F72" i="7"/>
  <c r="C72" i="7"/>
  <c r="B72" i="7"/>
  <c r="B71" i="7"/>
  <c r="B70" i="7"/>
  <c r="L70" i="7" s="1"/>
  <c r="L69" i="7"/>
  <c r="B69" i="7"/>
  <c r="L68" i="7"/>
  <c r="I68" i="7"/>
  <c r="F68" i="7"/>
  <c r="B68" i="7"/>
  <c r="B67" i="7"/>
  <c r="B66" i="7"/>
  <c r="I66" i="7" s="1"/>
  <c r="K65" i="7"/>
  <c r="K64" i="7" s="1"/>
  <c r="H65" i="7"/>
  <c r="E65" i="7"/>
  <c r="B65" i="7" s="1"/>
  <c r="H64" i="7"/>
  <c r="L63" i="7"/>
  <c r="I63" i="7"/>
  <c r="F63" i="7"/>
  <c r="C63" i="7"/>
  <c r="B63" i="7"/>
  <c r="L62" i="7"/>
  <c r="B62" i="7"/>
  <c r="B61" i="7"/>
  <c r="B60" i="7"/>
  <c r="B59" i="7"/>
  <c r="L58" i="7"/>
  <c r="B58" i="7"/>
  <c r="B57" i="7"/>
  <c r="L57" i="7" s="1"/>
  <c r="L56" i="7"/>
  <c r="K56" i="7"/>
  <c r="H56" i="7"/>
  <c r="B56" i="7" s="1"/>
  <c r="F56" i="7"/>
  <c r="E56" i="7"/>
  <c r="L55" i="7"/>
  <c r="I55" i="7"/>
  <c r="F55" i="7"/>
  <c r="C55" i="7"/>
  <c r="B55" i="7"/>
  <c r="L54" i="7"/>
  <c r="B54" i="7"/>
  <c r="L53" i="7"/>
  <c r="I53" i="7"/>
  <c r="F53" i="7"/>
  <c r="C53" i="7"/>
  <c r="B53" i="7"/>
  <c r="B52" i="7"/>
  <c r="L51" i="7"/>
  <c r="F51" i="7"/>
  <c r="B51" i="7"/>
  <c r="I51" i="7" s="1"/>
  <c r="L50" i="7"/>
  <c r="I50" i="7"/>
  <c r="F50" i="7"/>
  <c r="B50" i="7"/>
  <c r="L49" i="7"/>
  <c r="I49" i="7"/>
  <c r="F49" i="7"/>
  <c r="B49" i="7"/>
  <c r="B48" i="7"/>
  <c r="L47" i="7"/>
  <c r="I47" i="7"/>
  <c r="F47" i="7"/>
  <c r="B47" i="7"/>
  <c r="L46" i="7"/>
  <c r="I46" i="7"/>
  <c r="F46" i="7"/>
  <c r="B46" i="7"/>
  <c r="L45" i="7"/>
  <c r="B45" i="7"/>
  <c r="I45" i="7" s="1"/>
  <c r="L44" i="7"/>
  <c r="I44" i="7"/>
  <c r="F44" i="7"/>
  <c r="B44" i="7"/>
  <c r="K43" i="7"/>
  <c r="L43" i="7" s="1"/>
  <c r="H43" i="7"/>
  <c r="E43" i="7"/>
  <c r="B43" i="7"/>
  <c r="L42" i="7"/>
  <c r="I42" i="7"/>
  <c r="F42" i="7"/>
  <c r="C42" i="7"/>
  <c r="B42" i="7"/>
  <c r="L41" i="7"/>
  <c r="I41" i="7"/>
  <c r="F41" i="7"/>
  <c r="B41" i="7"/>
  <c r="B40" i="7"/>
  <c r="L40" i="7" s="1"/>
  <c r="L39" i="7"/>
  <c r="I39" i="7"/>
  <c r="F39" i="7"/>
  <c r="B39" i="7"/>
  <c r="L38" i="7"/>
  <c r="I38" i="7"/>
  <c r="B38" i="7"/>
  <c r="K37" i="7"/>
  <c r="H37" i="7"/>
  <c r="E37" i="7"/>
  <c r="K36" i="7"/>
  <c r="H36" i="7"/>
  <c r="E36" i="7"/>
  <c r="L35" i="7"/>
  <c r="I35" i="7"/>
  <c r="F35" i="7"/>
  <c r="C35" i="7"/>
  <c r="B35" i="7"/>
  <c r="L34" i="7"/>
  <c r="I34" i="7"/>
  <c r="F34" i="7"/>
  <c r="B34" i="7"/>
  <c r="I33" i="7"/>
  <c r="F33" i="7"/>
  <c r="B33" i="7"/>
  <c r="L33" i="7" s="1"/>
  <c r="B32" i="7"/>
  <c r="L31" i="7"/>
  <c r="I31" i="7"/>
  <c r="F31" i="7"/>
  <c r="B31" i="7"/>
  <c r="B30" i="7"/>
  <c r="K29" i="7"/>
  <c r="K28" i="7" s="1"/>
  <c r="H29" i="7"/>
  <c r="H28" i="7" s="1"/>
  <c r="E29" i="7"/>
  <c r="L27" i="7"/>
  <c r="I27" i="7"/>
  <c r="F27" i="7"/>
  <c r="C27" i="7"/>
  <c r="B27" i="7"/>
  <c r="B26" i="7"/>
  <c r="L25" i="7"/>
  <c r="I25" i="7"/>
  <c r="F25" i="7"/>
  <c r="B25" i="7"/>
  <c r="K24" i="7"/>
  <c r="H24" i="7"/>
  <c r="E24" i="7"/>
  <c r="B24" i="7"/>
  <c r="L23" i="7"/>
  <c r="I23" i="7"/>
  <c r="F23" i="7"/>
  <c r="C23" i="7"/>
  <c r="B23" i="7"/>
  <c r="B22" i="7"/>
  <c r="L21" i="7"/>
  <c r="F21" i="7"/>
  <c r="B21" i="7"/>
  <c r="I21" i="7" s="1"/>
  <c r="B20" i="7"/>
  <c r="L19" i="7"/>
  <c r="I19" i="7"/>
  <c r="F19" i="7"/>
  <c r="B19" i="7"/>
  <c r="K18" i="7"/>
  <c r="H18" i="7"/>
  <c r="H17" i="7" s="1"/>
  <c r="E18" i="7"/>
  <c r="B18" i="7"/>
  <c r="K17" i="7"/>
  <c r="E17" i="7"/>
  <c r="L16" i="7"/>
  <c r="I16" i="7"/>
  <c r="F16" i="7"/>
  <c r="C16" i="7"/>
  <c r="B16" i="7"/>
  <c r="L14" i="7"/>
  <c r="I14" i="7"/>
  <c r="F14" i="7"/>
  <c r="C14" i="7"/>
  <c r="B14" i="7"/>
  <c r="L12" i="7"/>
  <c r="B12" i="7"/>
  <c r="T206" i="4"/>
  <c r="Q206" i="4"/>
  <c r="N206" i="4"/>
  <c r="K206" i="4"/>
  <c r="H206" i="4"/>
  <c r="E206" i="4"/>
  <c r="B206" i="4"/>
  <c r="T201" i="4"/>
  <c r="Q201" i="4"/>
  <c r="N201" i="4"/>
  <c r="K201" i="4"/>
  <c r="H201" i="4"/>
  <c r="E201" i="4"/>
  <c r="B201" i="4"/>
  <c r="L200" i="4"/>
  <c r="F200" i="4"/>
  <c r="L183" i="4"/>
  <c r="F183" i="4"/>
  <c r="U181" i="4"/>
  <c r="R181" i="4"/>
  <c r="O181" i="4"/>
  <c r="L181" i="4"/>
  <c r="F181" i="4"/>
  <c r="C181" i="4"/>
  <c r="T179" i="4"/>
  <c r="Q179" i="4"/>
  <c r="N179" i="4"/>
  <c r="K179" i="4"/>
  <c r="H179" i="4"/>
  <c r="E179" i="4"/>
  <c r="B179" i="4"/>
  <c r="R178" i="4"/>
  <c r="O178" i="4"/>
  <c r="L178" i="4"/>
  <c r="F178" i="4"/>
  <c r="C178" i="4"/>
  <c r="T125" i="4"/>
  <c r="Q125" i="4"/>
  <c r="N125" i="4"/>
  <c r="K125" i="4"/>
  <c r="H125" i="4"/>
  <c r="E125" i="4"/>
  <c r="B125" i="4"/>
  <c r="U124" i="4"/>
  <c r="R124" i="4"/>
  <c r="O124" i="4"/>
  <c r="L124" i="4"/>
  <c r="I124" i="4"/>
  <c r="F124" i="4"/>
  <c r="C124" i="4"/>
  <c r="T118" i="4"/>
  <c r="Q118" i="4"/>
  <c r="N118" i="4"/>
  <c r="N116" i="4" s="1"/>
  <c r="K118" i="4"/>
  <c r="K116" i="4" s="1"/>
  <c r="H118" i="4"/>
  <c r="E118" i="4"/>
  <c r="B118" i="4"/>
  <c r="U117" i="4"/>
  <c r="R117" i="4"/>
  <c r="O117" i="4"/>
  <c r="L117" i="4"/>
  <c r="I117" i="4"/>
  <c r="F117" i="4"/>
  <c r="C117" i="4"/>
  <c r="H116" i="4"/>
  <c r="E116" i="4"/>
  <c r="U115" i="4"/>
  <c r="R115" i="4"/>
  <c r="O115" i="4"/>
  <c r="L115" i="4"/>
  <c r="I115" i="4"/>
  <c r="F115" i="4"/>
  <c r="C115" i="4"/>
  <c r="U112" i="4"/>
  <c r="R112" i="4"/>
  <c r="O112" i="4"/>
  <c r="L112" i="4"/>
  <c r="I112" i="4"/>
  <c r="F112" i="4"/>
  <c r="C112" i="4"/>
  <c r="U106" i="4"/>
  <c r="R106" i="4"/>
  <c r="O106" i="4"/>
  <c r="L106" i="4"/>
  <c r="I106" i="4"/>
  <c r="F106" i="4"/>
  <c r="C106" i="4"/>
  <c r="T105" i="4"/>
  <c r="Q105" i="4"/>
  <c r="N105" i="4"/>
  <c r="K105" i="4"/>
  <c r="H105" i="4"/>
  <c r="E105" i="4"/>
  <c r="B105" i="4"/>
  <c r="C97" i="4"/>
  <c r="C96" i="4"/>
  <c r="C95" i="4"/>
  <c r="C94" i="4"/>
  <c r="C93" i="4"/>
  <c r="C92" i="4"/>
  <c r="C91" i="4"/>
  <c r="C90" i="4"/>
  <c r="T79" i="4"/>
  <c r="T77" i="4" s="1"/>
  <c r="Q79" i="4"/>
  <c r="N79" i="4"/>
  <c r="K79" i="4"/>
  <c r="H79" i="4"/>
  <c r="E79" i="4"/>
  <c r="E77" i="4" s="1"/>
  <c r="B79" i="4"/>
  <c r="U78" i="4"/>
  <c r="R78" i="4"/>
  <c r="O78" i="4"/>
  <c r="L78" i="4"/>
  <c r="I78" i="4"/>
  <c r="F78" i="4"/>
  <c r="C78" i="4"/>
  <c r="Q77" i="4"/>
  <c r="K77" i="4"/>
  <c r="B77" i="4"/>
  <c r="U76" i="4"/>
  <c r="R76" i="4"/>
  <c r="O76" i="4"/>
  <c r="L76" i="4"/>
  <c r="I76" i="4"/>
  <c r="F76" i="4"/>
  <c r="C76" i="4"/>
  <c r="U74" i="4"/>
  <c r="R74" i="4"/>
  <c r="O74" i="4"/>
  <c r="L74" i="4"/>
  <c r="I74" i="4"/>
  <c r="F74" i="4"/>
  <c r="C74" i="4"/>
  <c r="U72" i="4"/>
  <c r="R72" i="4"/>
  <c r="O72" i="4"/>
  <c r="L72" i="4"/>
  <c r="I72" i="4"/>
  <c r="F72" i="4"/>
  <c r="C72" i="4"/>
  <c r="T65" i="4"/>
  <c r="T63" i="4" s="1"/>
  <c r="Q65" i="4"/>
  <c r="N65" i="4"/>
  <c r="K65" i="4"/>
  <c r="H65" i="4"/>
  <c r="E65" i="4"/>
  <c r="E63" i="4" s="1"/>
  <c r="B65" i="4"/>
  <c r="B63" i="4" s="1"/>
  <c r="U64" i="4"/>
  <c r="R64" i="4"/>
  <c r="O64" i="4"/>
  <c r="L64" i="4"/>
  <c r="I64" i="4"/>
  <c r="F64" i="4"/>
  <c r="C64" i="4"/>
  <c r="Q63" i="4"/>
  <c r="N63" i="4"/>
  <c r="K63" i="4"/>
  <c r="H63" i="4"/>
  <c r="U62" i="4"/>
  <c r="R62" i="4"/>
  <c r="O62" i="4"/>
  <c r="L62" i="4"/>
  <c r="I62" i="4"/>
  <c r="F62" i="4"/>
  <c r="C62" i="4"/>
  <c r="T55" i="4"/>
  <c r="Q55" i="4"/>
  <c r="N55" i="4"/>
  <c r="K55" i="4"/>
  <c r="H55" i="4"/>
  <c r="E55" i="4"/>
  <c r="B55" i="4"/>
  <c r="U54" i="4"/>
  <c r="R54" i="4"/>
  <c r="O54" i="4"/>
  <c r="L54" i="4"/>
  <c r="I54" i="4"/>
  <c r="F54" i="4"/>
  <c r="C54" i="4"/>
  <c r="T44" i="4"/>
  <c r="Q44" i="4"/>
  <c r="N44" i="4"/>
  <c r="K44" i="4"/>
  <c r="H44" i="4"/>
  <c r="E44" i="4"/>
  <c r="B44" i="4"/>
  <c r="U43" i="4"/>
  <c r="R43" i="4"/>
  <c r="O43" i="4"/>
  <c r="L43" i="4"/>
  <c r="I43" i="4"/>
  <c r="F43" i="4"/>
  <c r="C43" i="4"/>
  <c r="T36" i="4"/>
  <c r="Q36" i="4"/>
  <c r="N36" i="4"/>
  <c r="K36" i="4"/>
  <c r="H36" i="4"/>
  <c r="E36" i="4"/>
  <c r="B36" i="4"/>
  <c r="K35" i="4"/>
  <c r="E35" i="4"/>
  <c r="B35" i="4"/>
  <c r="U34" i="4"/>
  <c r="R34" i="4"/>
  <c r="O34" i="4"/>
  <c r="L34" i="4"/>
  <c r="I34" i="4"/>
  <c r="F34" i="4"/>
  <c r="C34" i="4"/>
  <c r="T28" i="4"/>
  <c r="Q28" i="4"/>
  <c r="N28" i="4"/>
  <c r="K28" i="4"/>
  <c r="H28" i="4"/>
  <c r="E28" i="4"/>
  <c r="B28" i="4"/>
  <c r="T27" i="4"/>
  <c r="Q27" i="4"/>
  <c r="N27" i="4"/>
  <c r="E27" i="4"/>
  <c r="B27" i="4"/>
  <c r="B13" i="4" s="1"/>
  <c r="U26" i="4"/>
  <c r="R26" i="4"/>
  <c r="O26" i="4"/>
  <c r="L26" i="4"/>
  <c r="I26" i="4"/>
  <c r="F26" i="4"/>
  <c r="C26" i="4"/>
  <c r="T22" i="4"/>
  <c r="Q22" i="4"/>
  <c r="N22" i="4"/>
  <c r="K22" i="4"/>
  <c r="H22" i="4"/>
  <c r="E22" i="4"/>
  <c r="B22" i="4"/>
  <c r="U21" i="4"/>
  <c r="R21" i="4"/>
  <c r="O21" i="4"/>
  <c r="L21" i="4"/>
  <c r="I21" i="4"/>
  <c r="F21" i="4"/>
  <c r="C21" i="4"/>
  <c r="T16" i="4"/>
  <c r="Q16" i="4"/>
  <c r="N16" i="4"/>
  <c r="K16" i="4"/>
  <c r="H16" i="4"/>
  <c r="E16" i="4"/>
  <c r="B16" i="4"/>
  <c r="E15" i="4"/>
  <c r="B15" i="4"/>
  <c r="U14" i="4"/>
  <c r="R14" i="4"/>
  <c r="O14" i="4"/>
  <c r="L14" i="4"/>
  <c r="I14" i="4"/>
  <c r="F14" i="4"/>
  <c r="C14" i="4"/>
  <c r="U11" i="4"/>
  <c r="O11" i="4"/>
  <c r="M96" i="2"/>
  <c r="J96" i="2"/>
  <c r="G96" i="2"/>
  <c r="D96" i="2" s="1"/>
  <c r="C96" i="2"/>
  <c r="J95" i="2"/>
  <c r="G95" i="2"/>
  <c r="D95" i="2" s="1"/>
  <c r="C95" i="2"/>
  <c r="M95" i="2" s="1"/>
  <c r="M94" i="2"/>
  <c r="J94" i="2"/>
  <c r="C94" i="2"/>
  <c r="G94" i="2" s="1"/>
  <c r="D94" i="2" s="1"/>
  <c r="M93" i="2"/>
  <c r="I93" i="2"/>
  <c r="J93" i="2" s="1"/>
  <c r="C93" i="2"/>
  <c r="G93" i="2" s="1"/>
  <c r="D93" i="2" s="1"/>
  <c r="C92" i="2"/>
  <c r="C91" i="2"/>
  <c r="M90" i="2"/>
  <c r="J90" i="2"/>
  <c r="G90" i="2"/>
  <c r="D90" i="2"/>
  <c r="C90" i="2"/>
  <c r="L89" i="2"/>
  <c r="I89" i="2"/>
  <c r="F89" i="2"/>
  <c r="C89" i="2"/>
  <c r="G89" i="2" s="1"/>
  <c r="M88" i="2"/>
  <c r="J88" i="2"/>
  <c r="G88" i="2"/>
  <c r="D88" i="2"/>
  <c r="C88" i="2"/>
  <c r="M87" i="2"/>
  <c r="C87" i="2"/>
  <c r="J87" i="2" s="1"/>
  <c r="M86" i="2"/>
  <c r="J86" i="2"/>
  <c r="G86" i="2"/>
  <c r="D86" i="2"/>
  <c r="C86" i="2"/>
  <c r="M85" i="2"/>
  <c r="J85" i="2"/>
  <c r="C85" i="2"/>
  <c r="G85" i="2" s="1"/>
  <c r="D85" i="2" s="1"/>
  <c r="J84" i="2"/>
  <c r="G84" i="2"/>
  <c r="D84" i="2"/>
  <c r="C84" i="2"/>
  <c r="M84" i="2" s="1"/>
  <c r="C83" i="2"/>
  <c r="M82" i="2"/>
  <c r="J82" i="2"/>
  <c r="C82" i="2"/>
  <c r="G82" i="2" s="1"/>
  <c r="D82" i="2" s="1"/>
  <c r="C81" i="2"/>
  <c r="M81" i="2" s="1"/>
  <c r="M80" i="2"/>
  <c r="D80" i="2" s="1"/>
  <c r="J80" i="2"/>
  <c r="G80" i="2"/>
  <c r="C80" i="2"/>
  <c r="C79" i="2"/>
  <c r="J78" i="2"/>
  <c r="G78" i="2"/>
  <c r="C78" i="2"/>
  <c r="M78" i="2" s="1"/>
  <c r="J77" i="2"/>
  <c r="C77" i="2"/>
  <c r="M77" i="2" s="1"/>
  <c r="J76" i="2"/>
  <c r="G76" i="2"/>
  <c r="D76" i="2" s="1"/>
  <c r="C76" i="2"/>
  <c r="M76" i="2" s="1"/>
  <c r="C75" i="2"/>
  <c r="M74" i="2"/>
  <c r="J74" i="2"/>
  <c r="G74" i="2"/>
  <c r="D74" i="2" s="1"/>
  <c r="C74" i="2"/>
  <c r="M73" i="2"/>
  <c r="J73" i="2"/>
  <c r="C73" i="2"/>
  <c r="G73" i="2" s="1"/>
  <c r="G72" i="2"/>
  <c r="C72" i="2"/>
  <c r="J72" i="2" s="1"/>
  <c r="C71" i="2"/>
  <c r="G71" i="2" s="1"/>
  <c r="M70" i="2"/>
  <c r="J70" i="2"/>
  <c r="G70" i="2"/>
  <c r="D70" i="2" s="1"/>
  <c r="C70" i="2"/>
  <c r="M69" i="2"/>
  <c r="J69" i="2"/>
  <c r="G69" i="2"/>
  <c r="D69" i="2" s="1"/>
  <c r="C69" i="2"/>
  <c r="C68" i="2"/>
  <c r="M67" i="2"/>
  <c r="J67" i="2"/>
  <c r="G67" i="2"/>
  <c r="D67" i="2"/>
  <c r="C67" i="2"/>
  <c r="C66" i="2"/>
  <c r="G66" i="2" s="1"/>
  <c r="C65" i="2"/>
  <c r="J65" i="2" s="1"/>
  <c r="M64" i="2"/>
  <c r="C64" i="2"/>
  <c r="M63" i="2"/>
  <c r="C63" i="2"/>
  <c r="J63" i="2" s="1"/>
  <c r="M62" i="2"/>
  <c r="J62" i="2"/>
  <c r="G62" i="2"/>
  <c r="D62" i="2" s="1"/>
  <c r="C62" i="2"/>
  <c r="C61" i="2"/>
  <c r="M60" i="2"/>
  <c r="J60" i="2"/>
  <c r="C60" i="2"/>
  <c r="G60" i="2" s="1"/>
  <c r="D60" i="2" s="1"/>
  <c r="M59" i="2"/>
  <c r="G59" i="2"/>
  <c r="C59" i="2"/>
  <c r="J59" i="2" s="1"/>
  <c r="J58" i="2"/>
  <c r="C58" i="2"/>
  <c r="C57" i="2"/>
  <c r="G57" i="2" s="1"/>
  <c r="C56" i="2"/>
  <c r="C55" i="2"/>
  <c r="M54" i="2"/>
  <c r="J54" i="2"/>
  <c r="G54" i="2"/>
  <c r="C54" i="2"/>
  <c r="C53" i="2"/>
  <c r="J52" i="2"/>
  <c r="C52" i="2"/>
  <c r="G52" i="2" s="1"/>
  <c r="C51" i="2"/>
  <c r="M51" i="2" s="1"/>
  <c r="J50" i="2"/>
  <c r="G50" i="2"/>
  <c r="C50" i="2"/>
  <c r="M50" i="2" s="1"/>
  <c r="C49" i="2"/>
  <c r="C48" i="2"/>
  <c r="M47" i="2"/>
  <c r="G47" i="2"/>
  <c r="D47" i="2"/>
  <c r="C47" i="2"/>
  <c r="J47" i="2" s="1"/>
  <c r="J46" i="2"/>
  <c r="C46" i="2"/>
  <c r="G46" i="2" s="1"/>
  <c r="C45" i="2"/>
  <c r="M44" i="2"/>
  <c r="G44" i="2"/>
  <c r="D44" i="2" s="1"/>
  <c r="C44" i="2"/>
  <c r="J44" i="2" s="1"/>
  <c r="C43" i="2"/>
  <c r="M42" i="2"/>
  <c r="D42" i="2" s="1"/>
  <c r="J42" i="2"/>
  <c r="G42" i="2"/>
  <c r="C42" i="2"/>
  <c r="C41" i="2"/>
  <c r="M40" i="2"/>
  <c r="C40" i="2"/>
  <c r="J40" i="2" s="1"/>
  <c r="M39" i="2"/>
  <c r="D39" i="2" s="1"/>
  <c r="J39" i="2"/>
  <c r="G39" i="2"/>
  <c r="C39" i="2"/>
  <c r="M38" i="2"/>
  <c r="J38" i="2"/>
  <c r="G38" i="2"/>
  <c r="D38" i="2"/>
  <c r="C38" i="2"/>
  <c r="C37" i="2"/>
  <c r="M36" i="2"/>
  <c r="J36" i="2"/>
  <c r="C36" i="2"/>
  <c r="G36" i="2" s="1"/>
  <c r="D36" i="2" s="1"/>
  <c r="C35" i="2"/>
  <c r="M35" i="2" s="1"/>
  <c r="M34" i="2"/>
  <c r="J34" i="2"/>
  <c r="G34" i="2"/>
  <c r="D34" i="2"/>
  <c r="L33" i="2"/>
  <c r="I33" i="2"/>
  <c r="F33" i="2"/>
  <c r="C33" i="2"/>
  <c r="M32" i="2"/>
  <c r="J32" i="2"/>
  <c r="G32" i="2"/>
  <c r="D32" i="2"/>
  <c r="C32" i="2"/>
  <c r="C31" i="2"/>
  <c r="M31" i="2" s="1"/>
  <c r="M30" i="2"/>
  <c r="J30" i="2"/>
  <c r="G30" i="2"/>
  <c r="D30" i="2"/>
  <c r="C30" i="2"/>
  <c r="C29" i="2"/>
  <c r="G29" i="2" s="1"/>
  <c r="C28" i="2"/>
  <c r="G27" i="2"/>
  <c r="C27" i="2"/>
  <c r="C26" i="2"/>
  <c r="C25" i="2"/>
  <c r="C24" i="2"/>
  <c r="C23" i="2"/>
  <c r="M22" i="2"/>
  <c r="D22" i="2" s="1"/>
  <c r="G22" i="2"/>
  <c r="C22" i="2"/>
  <c r="J22" i="2" s="1"/>
  <c r="C21" i="2"/>
  <c r="M20" i="2"/>
  <c r="J20" i="2"/>
  <c r="G20" i="2"/>
  <c r="D20" i="2"/>
  <c r="C20" i="2"/>
  <c r="C19" i="2"/>
  <c r="M18" i="2"/>
  <c r="J18" i="2"/>
  <c r="D18" i="2" s="1"/>
  <c r="G18" i="2"/>
  <c r="C18" i="2"/>
  <c r="M17" i="2"/>
  <c r="J17" i="2"/>
  <c r="G17" i="2"/>
  <c r="D17" i="2"/>
  <c r="C17" i="2"/>
  <c r="L16" i="2"/>
  <c r="L14" i="2" s="1"/>
  <c r="I16" i="2"/>
  <c r="F16" i="2"/>
  <c r="C16" i="2"/>
  <c r="J16" i="2" s="1"/>
  <c r="M15" i="2"/>
  <c r="J15" i="2"/>
  <c r="G15" i="2"/>
  <c r="D15" i="2"/>
  <c r="C15" i="2"/>
  <c r="I14" i="2"/>
  <c r="I12" i="2" s="1"/>
  <c r="M13" i="2"/>
  <c r="J13" i="2"/>
  <c r="G13" i="2"/>
  <c r="D13" i="2"/>
  <c r="C13" i="2"/>
  <c r="AJ13" i="19" l="1"/>
  <c r="AA13" i="19"/>
  <c r="U13" i="19"/>
  <c r="AG13" i="19"/>
  <c r="AD13" i="19"/>
  <c r="X13" i="19"/>
  <c r="O13" i="19"/>
  <c r="AM13" i="19"/>
  <c r="R13" i="19"/>
  <c r="L13" i="19"/>
  <c r="I13" i="19"/>
  <c r="AG27" i="19"/>
  <c r="AD27" i="19"/>
  <c r="AA27" i="19"/>
  <c r="R27" i="19"/>
  <c r="L27" i="19"/>
  <c r="I27" i="19"/>
  <c r="AM27" i="19"/>
  <c r="AJ27" i="19"/>
  <c r="X27" i="19"/>
  <c r="U27" i="19"/>
  <c r="O27" i="19"/>
  <c r="F13" i="19"/>
  <c r="F27" i="19"/>
  <c r="AA42" i="19"/>
  <c r="AJ42" i="19"/>
  <c r="I42" i="19"/>
  <c r="AM42" i="19"/>
  <c r="X42" i="19"/>
  <c r="R42" i="19"/>
  <c r="O42" i="19"/>
  <c r="L42" i="19"/>
  <c r="F42" i="19"/>
  <c r="C42" i="19"/>
  <c r="C43" i="19"/>
  <c r="X17" i="19"/>
  <c r="AG17" i="19"/>
  <c r="AD17" i="19"/>
  <c r="U17" i="19"/>
  <c r="I17" i="19"/>
  <c r="AM17" i="19"/>
  <c r="AJ17" i="19"/>
  <c r="AA17" i="19"/>
  <c r="R17" i="19"/>
  <c r="O17" i="19"/>
  <c r="L17" i="19"/>
  <c r="AG31" i="19"/>
  <c r="AD31" i="19"/>
  <c r="AA31" i="19"/>
  <c r="R31" i="19"/>
  <c r="O31" i="19"/>
  <c r="L31" i="19"/>
  <c r="AM31" i="19"/>
  <c r="AJ31" i="19"/>
  <c r="X31" i="19"/>
  <c r="U31" i="19"/>
  <c r="I31" i="19"/>
  <c r="F31" i="19"/>
  <c r="AG21" i="19"/>
  <c r="AD21" i="19"/>
  <c r="U21" i="19"/>
  <c r="O21" i="19"/>
  <c r="AM21" i="19"/>
  <c r="AJ21" i="19"/>
  <c r="AA21" i="19"/>
  <c r="X21" i="19"/>
  <c r="R21" i="19"/>
  <c r="L21" i="19"/>
  <c r="I21" i="19"/>
  <c r="C39" i="19"/>
  <c r="AD11" i="19"/>
  <c r="AG11" i="19"/>
  <c r="AA25" i="19"/>
  <c r="X25" i="19"/>
  <c r="AG25" i="19"/>
  <c r="AD25" i="19"/>
  <c r="U25" i="19"/>
  <c r="O25" i="19"/>
  <c r="AM25" i="19"/>
  <c r="AJ25" i="19"/>
  <c r="R25" i="19"/>
  <c r="L25" i="19"/>
  <c r="I25" i="19"/>
  <c r="I39" i="19"/>
  <c r="L39" i="19"/>
  <c r="B11" i="19"/>
  <c r="C40" i="19" s="1"/>
  <c r="AJ23" i="19"/>
  <c r="AG23" i="19"/>
  <c r="AD23" i="19"/>
  <c r="AA23" i="19"/>
  <c r="X23" i="19"/>
  <c r="R23" i="19"/>
  <c r="O23" i="19"/>
  <c r="L23" i="19"/>
  <c r="AM23" i="19"/>
  <c r="U23" i="19"/>
  <c r="I23" i="19"/>
  <c r="AG37" i="19"/>
  <c r="AD37" i="19"/>
  <c r="AA37" i="19"/>
  <c r="U37" i="19"/>
  <c r="R37" i="19"/>
  <c r="O37" i="19"/>
  <c r="L37" i="19"/>
  <c r="I37" i="19"/>
  <c r="AM37" i="19"/>
  <c r="AJ37" i="19"/>
  <c r="X37" i="19"/>
  <c r="R41" i="19"/>
  <c r="F17" i="19"/>
  <c r="AG35" i="19"/>
  <c r="AD35" i="19"/>
  <c r="AA35" i="19"/>
  <c r="X35" i="19"/>
  <c r="R35" i="19"/>
  <c r="O35" i="19"/>
  <c r="L35" i="19"/>
  <c r="AM35" i="19"/>
  <c r="AJ35" i="19"/>
  <c r="U35" i="19"/>
  <c r="I35" i="19"/>
  <c r="AM39" i="19"/>
  <c r="AJ39" i="19"/>
  <c r="AA39" i="19"/>
  <c r="X39" i="19"/>
  <c r="R39" i="19"/>
  <c r="F21" i="19"/>
  <c r="F35" i="19"/>
  <c r="F39" i="19"/>
  <c r="AM44" i="19"/>
  <c r="AA44" i="19"/>
  <c r="X44" i="19"/>
  <c r="AJ44" i="19"/>
  <c r="F25" i="19"/>
  <c r="F44" i="19"/>
  <c r="AD15" i="19"/>
  <c r="AA15" i="19"/>
  <c r="R15" i="19"/>
  <c r="O15" i="19"/>
  <c r="L15" i="19"/>
  <c r="AM15" i="19"/>
  <c r="AJ15" i="19"/>
  <c r="AG15" i="19"/>
  <c r="X15" i="19"/>
  <c r="U15" i="19"/>
  <c r="I15" i="19"/>
  <c r="AG29" i="19"/>
  <c r="AD29" i="19"/>
  <c r="X29" i="19"/>
  <c r="U29" i="19"/>
  <c r="O29" i="19"/>
  <c r="AM29" i="19"/>
  <c r="AJ29" i="19"/>
  <c r="AA29" i="19"/>
  <c r="R29" i="19"/>
  <c r="L29" i="19"/>
  <c r="I29" i="19"/>
  <c r="I44" i="19"/>
  <c r="L44" i="19"/>
  <c r="F15" i="19"/>
  <c r="F29" i="19"/>
  <c r="O44" i="19"/>
  <c r="R44" i="19"/>
  <c r="AG19" i="19"/>
  <c r="AD19" i="19"/>
  <c r="AA19" i="19"/>
  <c r="X19" i="19"/>
  <c r="R19" i="19"/>
  <c r="O19" i="19"/>
  <c r="L19" i="19"/>
  <c r="AM19" i="19"/>
  <c r="AJ19" i="19"/>
  <c r="U19" i="19"/>
  <c r="I19" i="19"/>
  <c r="X33" i="19"/>
  <c r="AG33" i="19"/>
  <c r="AD33" i="19"/>
  <c r="AA33" i="19"/>
  <c r="U33" i="19"/>
  <c r="O33" i="19"/>
  <c r="I33" i="19"/>
  <c r="AM33" i="19"/>
  <c r="AJ33" i="19"/>
  <c r="R33" i="19"/>
  <c r="L33" i="19"/>
  <c r="F40" i="19"/>
  <c r="I40" i="19"/>
  <c r="O40" i="19"/>
  <c r="R45" i="19"/>
  <c r="C45" i="19"/>
  <c r="F45" i="19"/>
  <c r="I45" i="19"/>
  <c r="O45" i="19"/>
  <c r="R40" i="19"/>
  <c r="X45" i="19"/>
  <c r="L45" i="19"/>
  <c r="L40" i="19"/>
  <c r="I26" i="18"/>
  <c r="I34" i="18"/>
  <c r="I19" i="18"/>
  <c r="I25" i="18"/>
  <c r="I32" i="18"/>
  <c r="I17" i="18"/>
  <c r="I24" i="18"/>
  <c r="I31" i="18"/>
  <c r="I16" i="18"/>
  <c r="I22" i="18"/>
  <c r="I15" i="18"/>
  <c r="I29" i="18"/>
  <c r="I20" i="18"/>
  <c r="I35" i="18"/>
  <c r="I18" i="18"/>
  <c r="B12" i="18"/>
  <c r="I23" i="18"/>
  <c r="I30" i="18"/>
  <c r="I21" i="18"/>
  <c r="C15" i="18"/>
  <c r="C17" i="18"/>
  <c r="C18" i="18"/>
  <c r="C19" i="18"/>
  <c r="C30" i="18"/>
  <c r="C21" i="18"/>
  <c r="C22" i="18"/>
  <c r="C28" i="18"/>
  <c r="I28" i="18"/>
  <c r="C29" i="18"/>
  <c r="C31" i="18"/>
  <c r="C32" i="18"/>
  <c r="C35" i="18"/>
  <c r="F20" i="18"/>
  <c r="F28" i="18"/>
  <c r="F12" i="18" s="1"/>
  <c r="F21" i="18"/>
  <c r="I14" i="18"/>
  <c r="I12" i="18" s="1"/>
  <c r="F29" i="18"/>
  <c r="F15" i="18"/>
  <c r="F22" i="18"/>
  <c r="F30" i="18"/>
  <c r="F31" i="18"/>
  <c r="F24" i="18"/>
  <c r="F17" i="18"/>
  <c r="F32" i="18"/>
  <c r="F25" i="18"/>
  <c r="F18" i="18"/>
  <c r="F19" i="18"/>
  <c r="L15" i="17"/>
  <c r="L11" i="17" s="1"/>
  <c r="L19" i="17"/>
  <c r="N11" i="17"/>
  <c r="Q11" i="17"/>
  <c r="T11" i="17"/>
  <c r="C13" i="17"/>
  <c r="L21" i="17"/>
  <c r="L17" i="17"/>
  <c r="C15" i="17"/>
  <c r="F12" i="16"/>
  <c r="I16" i="16"/>
  <c r="R16" i="16"/>
  <c r="C22" i="16"/>
  <c r="C12" i="16" s="1"/>
  <c r="R22" i="16"/>
  <c r="C18" i="16"/>
  <c r="I18" i="16"/>
  <c r="R18" i="16"/>
  <c r="I14" i="16"/>
  <c r="I12" i="16" s="1"/>
  <c r="L14" i="16"/>
  <c r="L12" i="16" s="1"/>
  <c r="R14" i="16"/>
  <c r="R12" i="16" s="1"/>
  <c r="J13" i="15"/>
  <c r="P19" i="15"/>
  <c r="J17" i="15"/>
  <c r="G13" i="15"/>
  <c r="G11" i="15" s="1"/>
  <c r="M19" i="15"/>
  <c r="M13" i="15"/>
  <c r="P13" i="15"/>
  <c r="J21" i="15"/>
  <c r="M21" i="15"/>
  <c r="P21" i="15"/>
  <c r="M15" i="15"/>
  <c r="P15" i="15"/>
  <c r="J23" i="15"/>
  <c r="U47" i="13"/>
  <c r="R47" i="13"/>
  <c r="O47" i="13"/>
  <c r="L47" i="13"/>
  <c r="F47" i="13"/>
  <c r="F57" i="13"/>
  <c r="R33" i="13"/>
  <c r="L33" i="13"/>
  <c r="U33" i="13"/>
  <c r="O33" i="13"/>
  <c r="I33" i="13"/>
  <c r="I47" i="13"/>
  <c r="I57" i="13"/>
  <c r="U19" i="13"/>
  <c r="R19" i="13"/>
  <c r="O19" i="13"/>
  <c r="L19" i="13"/>
  <c r="I19" i="13"/>
  <c r="C43" i="13"/>
  <c r="L57" i="13"/>
  <c r="C19" i="13"/>
  <c r="F33" i="13"/>
  <c r="F43" i="13"/>
  <c r="O57" i="13"/>
  <c r="F19" i="13"/>
  <c r="R57" i="13"/>
  <c r="L43" i="13"/>
  <c r="U75" i="13"/>
  <c r="R75" i="13"/>
  <c r="O75" i="13"/>
  <c r="L75" i="13"/>
  <c r="C75" i="13"/>
  <c r="F75" i="13"/>
  <c r="I75" i="13"/>
  <c r="U61" i="13"/>
  <c r="R61" i="13"/>
  <c r="L61" i="13"/>
  <c r="O61" i="13"/>
  <c r="I61" i="13"/>
  <c r="U15" i="13"/>
  <c r="B11" i="13"/>
  <c r="C29" i="13"/>
  <c r="O43" i="13"/>
  <c r="C15" i="13"/>
  <c r="F29" i="13"/>
  <c r="R43" i="13"/>
  <c r="F15" i="13"/>
  <c r="I29" i="13"/>
  <c r="U43" i="13"/>
  <c r="I15" i="13"/>
  <c r="L29" i="13"/>
  <c r="L15" i="13"/>
  <c r="O29" i="13"/>
  <c r="O15" i="13"/>
  <c r="R29" i="13"/>
  <c r="R15" i="13"/>
  <c r="C45" i="13"/>
  <c r="C59" i="13"/>
  <c r="C73" i="13"/>
  <c r="C17" i="13"/>
  <c r="C31" i="13"/>
  <c r="F45" i="13"/>
  <c r="F59" i="13"/>
  <c r="F73" i="13"/>
  <c r="F17" i="13"/>
  <c r="F31" i="13"/>
  <c r="I45" i="13"/>
  <c r="I59" i="13"/>
  <c r="I73" i="13"/>
  <c r="I17" i="13"/>
  <c r="I31" i="13"/>
  <c r="L45" i="13"/>
  <c r="L59" i="13"/>
  <c r="L73" i="13"/>
  <c r="L17" i="13"/>
  <c r="L31" i="13"/>
  <c r="O45" i="13"/>
  <c r="O59" i="13"/>
  <c r="O73" i="13"/>
  <c r="O17" i="13"/>
  <c r="C21" i="13"/>
  <c r="O31" i="13"/>
  <c r="C35" i="13"/>
  <c r="R45" i="13"/>
  <c r="F49" i="13"/>
  <c r="R59" i="13"/>
  <c r="F63" i="13"/>
  <c r="R73" i="13"/>
  <c r="F77" i="13"/>
  <c r="R17" i="13"/>
  <c r="F21" i="13"/>
  <c r="R31" i="13"/>
  <c r="F35" i="13"/>
  <c r="I49" i="13"/>
  <c r="I63" i="13"/>
  <c r="I77" i="13"/>
  <c r="I21" i="13"/>
  <c r="I35" i="13"/>
  <c r="L49" i="13"/>
  <c r="L63" i="13"/>
  <c r="L77" i="13"/>
  <c r="L21" i="13"/>
  <c r="L35" i="13"/>
  <c r="O49" i="13"/>
  <c r="O63" i="13"/>
  <c r="O77" i="13"/>
  <c r="O21" i="13"/>
  <c r="C25" i="13"/>
  <c r="O35" i="13"/>
  <c r="F39" i="13"/>
  <c r="R49" i="13"/>
  <c r="F53" i="13"/>
  <c r="R63" i="13"/>
  <c r="F67" i="13"/>
  <c r="R77" i="13"/>
  <c r="F51" i="13"/>
  <c r="F65" i="13"/>
  <c r="F23" i="13"/>
  <c r="F37" i="13"/>
  <c r="I79" i="13"/>
  <c r="L51" i="13"/>
  <c r="L65" i="13"/>
  <c r="L79" i="13"/>
  <c r="L23" i="13"/>
  <c r="L37" i="13"/>
  <c r="O51" i="13"/>
  <c r="O65" i="13"/>
  <c r="O79" i="13"/>
  <c r="I23" i="13"/>
  <c r="I37" i="13"/>
  <c r="C13" i="13"/>
  <c r="O23" i="13"/>
  <c r="C27" i="13"/>
  <c r="O37" i="13"/>
  <c r="F41" i="13"/>
  <c r="R51" i="13"/>
  <c r="F55" i="13"/>
  <c r="R65" i="13"/>
  <c r="F69" i="13"/>
  <c r="R79" i="13"/>
  <c r="C23" i="13"/>
  <c r="C37" i="13"/>
  <c r="F79" i="13"/>
  <c r="I51" i="13"/>
  <c r="I65" i="13"/>
  <c r="F12" i="12"/>
  <c r="B12" i="12"/>
  <c r="C14" i="12" s="1"/>
  <c r="C15" i="12"/>
  <c r="F15" i="12"/>
  <c r="F16" i="12"/>
  <c r="F17" i="12"/>
  <c r="B29" i="7"/>
  <c r="E28" i="7"/>
  <c r="L160" i="7"/>
  <c r="I160" i="7"/>
  <c r="L93" i="7"/>
  <c r="I93" i="7"/>
  <c r="F93" i="7"/>
  <c r="F160" i="7"/>
  <c r="F84" i="7"/>
  <c r="B36" i="7"/>
  <c r="L36" i="7" s="1"/>
  <c r="W143" i="9"/>
  <c r="R143" i="9"/>
  <c r="P143" i="9"/>
  <c r="M143" i="9"/>
  <c r="K143" i="9"/>
  <c r="U143" i="9"/>
  <c r="H143" i="9"/>
  <c r="F143" i="9"/>
  <c r="F51" i="9"/>
  <c r="I59" i="7"/>
  <c r="F59" i="7"/>
  <c r="L59" i="7"/>
  <c r="L52" i="7"/>
  <c r="I52" i="7"/>
  <c r="F52" i="7"/>
  <c r="B62" i="9"/>
  <c r="E41" i="9"/>
  <c r="I84" i="7"/>
  <c r="M177" i="9"/>
  <c r="W177" i="9"/>
  <c r="U177" i="9"/>
  <c r="R177" i="9"/>
  <c r="H177" i="9"/>
  <c r="F177" i="9"/>
  <c r="P177" i="9"/>
  <c r="K177" i="9"/>
  <c r="L184" i="7"/>
  <c r="I29" i="7"/>
  <c r="L122" i="7"/>
  <c r="I122" i="7"/>
  <c r="F122" i="7"/>
  <c r="W30" i="9"/>
  <c r="U30" i="9"/>
  <c r="R30" i="9"/>
  <c r="P30" i="9"/>
  <c r="M30" i="9"/>
  <c r="H30" i="9"/>
  <c r="K30" i="9"/>
  <c r="F30" i="9"/>
  <c r="F101" i="7"/>
  <c r="M74" i="9"/>
  <c r="L70" i="9"/>
  <c r="W21" i="9"/>
  <c r="K21" i="9"/>
  <c r="F21" i="9"/>
  <c r="H21" i="9"/>
  <c r="Q112" i="9"/>
  <c r="L128" i="7"/>
  <c r="I128" i="7"/>
  <c r="F128" i="7"/>
  <c r="F96" i="7"/>
  <c r="M21" i="9"/>
  <c r="K15" i="7"/>
  <c r="L48" i="7"/>
  <c r="I48" i="7"/>
  <c r="F48" i="7"/>
  <c r="F65" i="7"/>
  <c r="F89" i="7"/>
  <c r="I96" i="7"/>
  <c r="P21" i="9"/>
  <c r="H107" i="9"/>
  <c r="F107" i="9"/>
  <c r="P107" i="9"/>
  <c r="W107" i="9"/>
  <c r="U107" i="9"/>
  <c r="R107" i="9"/>
  <c r="M107" i="9"/>
  <c r="K107" i="9"/>
  <c r="K206" i="9"/>
  <c r="H206" i="9"/>
  <c r="R206" i="9"/>
  <c r="P206" i="9"/>
  <c r="M206" i="9"/>
  <c r="F206" i="9"/>
  <c r="W206" i="9"/>
  <c r="I89" i="7"/>
  <c r="R21" i="9"/>
  <c r="W37" i="9"/>
  <c r="U37" i="9"/>
  <c r="R37" i="9"/>
  <c r="P37" i="9"/>
  <c r="G41" i="9"/>
  <c r="M56" i="9"/>
  <c r="K56" i="9"/>
  <c r="W56" i="9"/>
  <c r="U56" i="9"/>
  <c r="W135" i="9"/>
  <c r="P140" i="9"/>
  <c r="M140" i="9"/>
  <c r="K140" i="9"/>
  <c r="H140" i="9"/>
  <c r="F140" i="9"/>
  <c r="W140" i="9"/>
  <c r="U140" i="9"/>
  <c r="R140" i="9"/>
  <c r="F81" i="7"/>
  <c r="F138" i="7"/>
  <c r="U21" i="9"/>
  <c r="U95" i="9"/>
  <c r="R95" i="9"/>
  <c r="P95" i="9"/>
  <c r="W136" i="9"/>
  <c r="K136" i="9"/>
  <c r="H136" i="9"/>
  <c r="R136" i="9"/>
  <c r="U136" i="9"/>
  <c r="P136" i="9"/>
  <c r="U206" i="9"/>
  <c r="F18" i="7"/>
  <c r="I26" i="7"/>
  <c r="L26" i="7"/>
  <c r="F26" i="7"/>
  <c r="I81" i="7"/>
  <c r="I138" i="7"/>
  <c r="L32" i="9"/>
  <c r="B33" i="9"/>
  <c r="F37" i="9"/>
  <c r="W45" i="9"/>
  <c r="U45" i="9"/>
  <c r="P45" i="9"/>
  <c r="R45" i="9"/>
  <c r="M45" i="9"/>
  <c r="K45" i="9"/>
  <c r="H45" i="9"/>
  <c r="F45" i="9"/>
  <c r="F56" i="9"/>
  <c r="H15" i="7"/>
  <c r="B17" i="7"/>
  <c r="I120" i="7"/>
  <c r="M33" i="9"/>
  <c r="H37" i="9"/>
  <c r="B42" i="9"/>
  <c r="H56" i="9"/>
  <c r="U77" i="9"/>
  <c r="M77" i="9"/>
  <c r="H77" i="9"/>
  <c r="K77" i="9"/>
  <c r="F95" i="9"/>
  <c r="F136" i="9"/>
  <c r="W164" i="9"/>
  <c r="U164" i="9"/>
  <c r="H164" i="9"/>
  <c r="R164" i="9"/>
  <c r="P164" i="9"/>
  <c r="M164" i="9"/>
  <c r="K164" i="9"/>
  <c r="F208" i="9"/>
  <c r="I18" i="7"/>
  <c r="F66" i="7"/>
  <c r="B120" i="7"/>
  <c r="I139" i="7"/>
  <c r="L139" i="7"/>
  <c r="K37" i="9"/>
  <c r="P56" i="9"/>
  <c r="B74" i="9"/>
  <c r="E70" i="9"/>
  <c r="H95" i="9"/>
  <c r="M136" i="9"/>
  <c r="L18" i="7"/>
  <c r="F57" i="7"/>
  <c r="L66" i="7"/>
  <c r="I185" i="7"/>
  <c r="L185" i="7"/>
  <c r="F185" i="7"/>
  <c r="P33" i="9"/>
  <c r="M37" i="9"/>
  <c r="R56" i="9"/>
  <c r="F74" i="9"/>
  <c r="F77" i="9"/>
  <c r="K95" i="9"/>
  <c r="W158" i="9"/>
  <c r="U158" i="9"/>
  <c r="R158" i="9"/>
  <c r="P158" i="9"/>
  <c r="M158" i="9"/>
  <c r="K158" i="9"/>
  <c r="F158" i="9"/>
  <c r="H158" i="9"/>
  <c r="F164" i="9"/>
  <c r="I57" i="7"/>
  <c r="L67" i="7"/>
  <c r="I67" i="7"/>
  <c r="F67" i="7"/>
  <c r="K99" i="7"/>
  <c r="F139" i="7"/>
  <c r="W38" i="9"/>
  <c r="U38" i="9"/>
  <c r="R38" i="9"/>
  <c r="M38" i="9"/>
  <c r="K38" i="9"/>
  <c r="H74" i="9"/>
  <c r="P77" i="9"/>
  <c r="M95" i="9"/>
  <c r="P170" i="9"/>
  <c r="M170" i="9"/>
  <c r="H170" i="9"/>
  <c r="F170" i="9"/>
  <c r="W170" i="9"/>
  <c r="U170" i="9"/>
  <c r="R170" i="9"/>
  <c r="F186" i="9"/>
  <c r="W186" i="9"/>
  <c r="U186" i="9"/>
  <c r="R186" i="9"/>
  <c r="M186" i="9"/>
  <c r="P186" i="9"/>
  <c r="K208" i="9"/>
  <c r="F121" i="7"/>
  <c r="R33" i="9"/>
  <c r="F38" i="9"/>
  <c r="J41" i="9"/>
  <c r="R77" i="9"/>
  <c r="W95" i="9"/>
  <c r="K170" i="9"/>
  <c r="H186" i="9"/>
  <c r="I58" i="7"/>
  <c r="F58" i="7"/>
  <c r="H38" i="9"/>
  <c r="W77" i="9"/>
  <c r="F148" i="9"/>
  <c r="W148" i="9"/>
  <c r="U148" i="9"/>
  <c r="R148" i="9"/>
  <c r="P148" i="9"/>
  <c r="M148" i="9"/>
  <c r="K148" i="9"/>
  <c r="K186" i="9"/>
  <c r="H54" i="9"/>
  <c r="F54" i="9"/>
  <c r="W58" i="9"/>
  <c r="U58" i="9"/>
  <c r="P58" i="9"/>
  <c r="K58" i="9"/>
  <c r="M58" i="9"/>
  <c r="W172" i="9"/>
  <c r="U172" i="9"/>
  <c r="R172" i="9"/>
  <c r="P172" i="9"/>
  <c r="M172" i="9"/>
  <c r="L134" i="7"/>
  <c r="F134" i="7"/>
  <c r="K54" i="9"/>
  <c r="W66" i="9"/>
  <c r="U66" i="9"/>
  <c r="R66" i="9"/>
  <c r="P66" i="9"/>
  <c r="M66" i="9"/>
  <c r="K66" i="9"/>
  <c r="H66" i="9"/>
  <c r="F66" i="9"/>
  <c r="H79" i="9"/>
  <c r="F79" i="9"/>
  <c r="U79" i="9"/>
  <c r="R79" i="9"/>
  <c r="P79" i="9"/>
  <c r="M79" i="9"/>
  <c r="K79" i="9"/>
  <c r="W91" i="9"/>
  <c r="U91" i="9"/>
  <c r="R91" i="9"/>
  <c r="P91" i="9"/>
  <c r="M91" i="9"/>
  <c r="K91" i="9"/>
  <c r="H91" i="9"/>
  <c r="F91" i="9"/>
  <c r="K209" i="9"/>
  <c r="H209" i="9"/>
  <c r="W209" i="9"/>
  <c r="R209" i="9"/>
  <c r="U209" i="9"/>
  <c r="M209" i="9"/>
  <c r="F209" i="9"/>
  <c r="L22" i="7"/>
  <c r="I22" i="7"/>
  <c r="F22" i="7"/>
  <c r="L29" i="7"/>
  <c r="B37" i="7"/>
  <c r="F37" i="7" s="1"/>
  <c r="F85" i="7"/>
  <c r="I134" i="7"/>
  <c r="L189" i="7"/>
  <c r="I189" i="7"/>
  <c r="F189" i="7"/>
  <c r="B20" i="9"/>
  <c r="G19" i="9"/>
  <c r="W24" i="9"/>
  <c r="P24" i="9"/>
  <c r="M24" i="9"/>
  <c r="K24" i="9"/>
  <c r="H24" i="9"/>
  <c r="M54" i="9"/>
  <c r="F58" i="9"/>
  <c r="K67" i="9"/>
  <c r="H67" i="9"/>
  <c r="W67" i="9"/>
  <c r="U67" i="9"/>
  <c r="R67" i="9"/>
  <c r="R92" i="9"/>
  <c r="P92" i="9"/>
  <c r="M92" i="9"/>
  <c r="W119" i="9"/>
  <c r="U119" i="9"/>
  <c r="R119" i="9"/>
  <c r="M119" i="9"/>
  <c r="P119" i="9"/>
  <c r="F172" i="9"/>
  <c r="K198" i="9"/>
  <c r="F198" i="9"/>
  <c r="H198" i="9"/>
  <c r="L30" i="7"/>
  <c r="F30" i="7"/>
  <c r="I30" i="7"/>
  <c r="F70" i="7"/>
  <c r="F77" i="7"/>
  <c r="I85" i="7"/>
  <c r="I101" i="7"/>
  <c r="H20" i="9"/>
  <c r="P54" i="9"/>
  <c r="H58" i="9"/>
  <c r="W79" i="9"/>
  <c r="F88" i="9"/>
  <c r="M104" i="9"/>
  <c r="K104" i="9"/>
  <c r="R104" i="9"/>
  <c r="P104" i="9"/>
  <c r="W104" i="9"/>
  <c r="U104" i="9"/>
  <c r="H104" i="9"/>
  <c r="K114" i="9"/>
  <c r="R114" i="9"/>
  <c r="M114" i="9"/>
  <c r="W114" i="9"/>
  <c r="W144" i="9"/>
  <c r="U144" i="9"/>
  <c r="R144" i="9"/>
  <c r="H144" i="9"/>
  <c r="F144" i="9"/>
  <c r="P144" i="9"/>
  <c r="M144" i="9"/>
  <c r="H172" i="9"/>
  <c r="P209" i="9"/>
  <c r="I70" i="7"/>
  <c r="L85" i="7"/>
  <c r="L101" i="7"/>
  <c r="J19" i="9"/>
  <c r="K20" i="9"/>
  <c r="F24" i="9"/>
  <c r="R54" i="9"/>
  <c r="R58" i="9"/>
  <c r="P62" i="9"/>
  <c r="O41" i="9"/>
  <c r="F67" i="9"/>
  <c r="F92" i="9"/>
  <c r="F114" i="9"/>
  <c r="F119" i="9"/>
  <c r="K172" i="9"/>
  <c r="M198" i="9"/>
  <c r="W204" i="9"/>
  <c r="U204" i="9"/>
  <c r="R204" i="9"/>
  <c r="P204" i="9"/>
  <c r="M204" i="9"/>
  <c r="K204" i="9"/>
  <c r="H204" i="9"/>
  <c r="L86" i="7"/>
  <c r="I86" i="7"/>
  <c r="F86" i="7"/>
  <c r="F125" i="7"/>
  <c r="L125" i="7"/>
  <c r="I125" i="7"/>
  <c r="R24" i="9"/>
  <c r="U54" i="9"/>
  <c r="M67" i="9"/>
  <c r="H92" i="9"/>
  <c r="F104" i="9"/>
  <c r="H119" i="9"/>
  <c r="K144" i="9"/>
  <c r="P198" i="9"/>
  <c r="L71" i="7"/>
  <c r="I71" i="7"/>
  <c r="B180" i="7"/>
  <c r="E178" i="7"/>
  <c r="U24" i="9"/>
  <c r="W54" i="9"/>
  <c r="P67" i="9"/>
  <c r="W84" i="9"/>
  <c r="U84" i="9"/>
  <c r="R84" i="9"/>
  <c r="K84" i="9"/>
  <c r="F84" i="9"/>
  <c r="H84" i="9"/>
  <c r="P84" i="9"/>
  <c r="M84" i="9"/>
  <c r="K92" i="9"/>
  <c r="K119" i="9"/>
  <c r="B189" i="9"/>
  <c r="R189" i="9" s="1"/>
  <c r="H195" i="9"/>
  <c r="R198" i="9"/>
  <c r="F204" i="9"/>
  <c r="F152" i="7"/>
  <c r="U92" i="9"/>
  <c r="U198" i="9"/>
  <c r="F71" i="7"/>
  <c r="I152" i="7"/>
  <c r="B51" i="9"/>
  <c r="P88" i="9"/>
  <c r="W92" i="9"/>
  <c r="W198" i="9"/>
  <c r="I164" i="7"/>
  <c r="L164" i="7"/>
  <c r="L181" i="7"/>
  <c r="I181" i="7"/>
  <c r="F93" i="9"/>
  <c r="W93" i="9"/>
  <c r="U93" i="9"/>
  <c r="R93" i="9"/>
  <c r="P93" i="9"/>
  <c r="M93" i="9"/>
  <c r="H93" i="9"/>
  <c r="K93" i="9"/>
  <c r="F189" i="9"/>
  <c r="K195" i="9"/>
  <c r="K199" i="9"/>
  <c r="H199" i="9"/>
  <c r="W199" i="9"/>
  <c r="U199" i="9"/>
  <c r="P199" i="9"/>
  <c r="R199" i="9"/>
  <c r="M199" i="9"/>
  <c r="L127" i="7"/>
  <c r="I127" i="7"/>
  <c r="L174" i="7"/>
  <c r="F181" i="7"/>
  <c r="U167" i="9"/>
  <c r="R167" i="9"/>
  <c r="P167" i="9"/>
  <c r="W167" i="9"/>
  <c r="M167" i="9"/>
  <c r="K167" i="9"/>
  <c r="H167" i="9"/>
  <c r="M195" i="9"/>
  <c r="I24" i="7"/>
  <c r="E64" i="7"/>
  <c r="L105" i="7"/>
  <c r="I105" i="7"/>
  <c r="F105" i="7"/>
  <c r="F164" i="7"/>
  <c r="I174" i="7"/>
  <c r="H106" i="9"/>
  <c r="F106" i="9"/>
  <c r="R106" i="9"/>
  <c r="M106" i="9"/>
  <c r="P106" i="9"/>
  <c r="F199" i="9"/>
  <c r="F24" i="7"/>
  <c r="L162" i="7"/>
  <c r="I162" i="7"/>
  <c r="F162" i="7"/>
  <c r="V17" i="9"/>
  <c r="W62" i="9"/>
  <c r="W78" i="9"/>
  <c r="U78" i="9"/>
  <c r="R78" i="9"/>
  <c r="F202" i="9"/>
  <c r="M202" i="9"/>
  <c r="H202" i="9"/>
  <c r="K202" i="9"/>
  <c r="Q19" i="9"/>
  <c r="W26" i="9"/>
  <c r="U33" i="9"/>
  <c r="R74" i="9"/>
  <c r="P202" i="9"/>
  <c r="F45" i="7"/>
  <c r="L60" i="7"/>
  <c r="I60" i="7"/>
  <c r="F60" i="7"/>
  <c r="F172" i="7"/>
  <c r="R20" i="9"/>
  <c r="W33" i="9"/>
  <c r="F78" i="9"/>
  <c r="R202" i="9"/>
  <c r="M208" i="9"/>
  <c r="L24" i="7"/>
  <c r="T19" i="9"/>
  <c r="F68" i="9"/>
  <c r="U68" i="9"/>
  <c r="R68" i="9"/>
  <c r="P68" i="9"/>
  <c r="W68" i="9"/>
  <c r="M68" i="9"/>
  <c r="K68" i="9"/>
  <c r="H68" i="9"/>
  <c r="H78" i="9"/>
  <c r="U202" i="9"/>
  <c r="P208" i="9"/>
  <c r="I77" i="7"/>
  <c r="R53" i="9"/>
  <c r="P53" i="9"/>
  <c r="M53" i="9"/>
  <c r="K53" i="9"/>
  <c r="B103" i="9"/>
  <c r="U103" i="9" s="1"/>
  <c r="E101" i="9"/>
  <c r="H185" i="9"/>
  <c r="F185" i="9"/>
  <c r="I78" i="7"/>
  <c r="L158" i="7"/>
  <c r="F158" i="7"/>
  <c r="I158" i="7"/>
  <c r="U42" i="9"/>
  <c r="F103" i="9"/>
  <c r="R115" i="9"/>
  <c r="W115" i="9"/>
  <c r="K154" i="9"/>
  <c r="F154" i="9"/>
  <c r="H154" i="9"/>
  <c r="R154" i="9"/>
  <c r="W154" i="9"/>
  <c r="U154" i="9"/>
  <c r="K185" i="9"/>
  <c r="P189" i="9"/>
  <c r="I56" i="7"/>
  <c r="L168" i="7"/>
  <c r="I168" i="7"/>
  <c r="F53" i="9"/>
  <c r="B88" i="9"/>
  <c r="J86" i="9"/>
  <c r="M135" i="9"/>
  <c r="M185" i="9"/>
  <c r="R195" i="9"/>
  <c r="L78" i="7"/>
  <c r="H53" i="9"/>
  <c r="F115" i="9"/>
  <c r="M154" i="9"/>
  <c r="W171" i="9"/>
  <c r="R171" i="9"/>
  <c r="P171" i="9"/>
  <c r="M171" i="9"/>
  <c r="K171" i="9"/>
  <c r="P185" i="9"/>
  <c r="I150" i="7"/>
  <c r="L150" i="7"/>
  <c r="U53" i="9"/>
  <c r="H115" i="9"/>
  <c r="U139" i="9"/>
  <c r="R139" i="9"/>
  <c r="M139" i="9"/>
  <c r="K139" i="9"/>
  <c r="P154" i="9"/>
  <c r="R185" i="9"/>
  <c r="H80" i="9"/>
  <c r="L61" i="7"/>
  <c r="I61" i="7"/>
  <c r="I106" i="7"/>
  <c r="F106" i="7"/>
  <c r="K80" i="9"/>
  <c r="P114" i="9"/>
  <c r="F118" i="9"/>
  <c r="F160" i="9"/>
  <c r="W182" i="9"/>
  <c r="K182" i="9"/>
  <c r="F182" i="9"/>
  <c r="H182" i="9"/>
  <c r="I54" i="7"/>
  <c r="F54" i="7"/>
  <c r="I140" i="7"/>
  <c r="F140" i="7"/>
  <c r="L140" i="7"/>
  <c r="L147" i="7"/>
  <c r="F147" i="7"/>
  <c r="M80" i="9"/>
  <c r="U98" i="9"/>
  <c r="W98" i="9"/>
  <c r="R98" i="9"/>
  <c r="P98" i="9"/>
  <c r="P118" i="9"/>
  <c r="W155" i="9"/>
  <c r="R155" i="9"/>
  <c r="P155" i="9"/>
  <c r="M155" i="9"/>
  <c r="K155" i="9"/>
  <c r="H155" i="9"/>
  <c r="F155" i="9"/>
  <c r="H160" i="9"/>
  <c r="W195" i="9"/>
  <c r="F61" i="7"/>
  <c r="L106" i="7"/>
  <c r="F133" i="7"/>
  <c r="I147" i="7"/>
  <c r="H35" i="9"/>
  <c r="U35" i="9"/>
  <c r="R35" i="9"/>
  <c r="P35" i="9"/>
  <c r="W35" i="9"/>
  <c r="M35" i="9"/>
  <c r="K35" i="9"/>
  <c r="F35" i="9"/>
  <c r="P108" i="9"/>
  <c r="W108" i="9"/>
  <c r="U108" i="9"/>
  <c r="R108" i="9"/>
  <c r="M108" i="9"/>
  <c r="K108" i="9"/>
  <c r="H108" i="9"/>
  <c r="R141" i="9"/>
  <c r="P141" i="9"/>
  <c r="M141" i="9"/>
  <c r="K141" i="9"/>
  <c r="H141" i="9"/>
  <c r="F141" i="9"/>
  <c r="U141" i="9"/>
  <c r="W141" i="9"/>
  <c r="U155" i="9"/>
  <c r="M182" i="9"/>
  <c r="P196" i="9"/>
  <c r="M196" i="9"/>
  <c r="W196" i="9"/>
  <c r="U196" i="9"/>
  <c r="R196" i="9"/>
  <c r="P80" i="9"/>
  <c r="F80" i="9"/>
  <c r="M118" i="9"/>
  <c r="K118" i="9"/>
  <c r="H118" i="9"/>
  <c r="R160" i="9"/>
  <c r="W160" i="9"/>
  <c r="I40" i="7"/>
  <c r="F40" i="7"/>
  <c r="F82" i="7"/>
  <c r="L82" i="7"/>
  <c r="I82" i="7"/>
  <c r="B26" i="9"/>
  <c r="E19" i="9"/>
  <c r="F157" i="7"/>
  <c r="P60" i="9"/>
  <c r="K60" i="9"/>
  <c r="H60" i="9"/>
  <c r="F60" i="9"/>
  <c r="U63" i="9"/>
  <c r="R63" i="9"/>
  <c r="U80" i="9"/>
  <c r="U114" i="9"/>
  <c r="U118" i="9"/>
  <c r="M160" i="9"/>
  <c r="R174" i="9"/>
  <c r="W174" i="9"/>
  <c r="U174" i="9"/>
  <c r="P174" i="9"/>
  <c r="M174" i="9"/>
  <c r="H174" i="9"/>
  <c r="K174" i="9"/>
  <c r="K191" i="9"/>
  <c r="W191" i="9"/>
  <c r="L20" i="7"/>
  <c r="I20" i="7"/>
  <c r="F20" i="7"/>
  <c r="I157" i="7"/>
  <c r="I165" i="7"/>
  <c r="F20" i="9"/>
  <c r="W80" i="9"/>
  <c r="H98" i="9"/>
  <c r="W118" i="9"/>
  <c r="P160" i="9"/>
  <c r="R182" i="9"/>
  <c r="I65" i="7"/>
  <c r="L73" i="7"/>
  <c r="I73" i="7"/>
  <c r="L79" i="7"/>
  <c r="I79" i="7"/>
  <c r="F79" i="7"/>
  <c r="L155" i="7"/>
  <c r="I155" i="7"/>
  <c r="F155" i="7"/>
  <c r="M20" i="9"/>
  <c r="W29" i="9"/>
  <c r="U29" i="9"/>
  <c r="M149" i="9"/>
  <c r="W149" i="9"/>
  <c r="U149" i="9"/>
  <c r="R149" i="9"/>
  <c r="P168" i="9"/>
  <c r="M168" i="9"/>
  <c r="K168" i="9"/>
  <c r="H168" i="9"/>
  <c r="W168" i="9"/>
  <c r="F184" i="7"/>
  <c r="B184" i="7"/>
  <c r="U57" i="9"/>
  <c r="H57" i="9"/>
  <c r="F57" i="9"/>
  <c r="I69" i="7"/>
  <c r="F69" i="7"/>
  <c r="F90" i="7"/>
  <c r="K62" i="9"/>
  <c r="W116" i="9"/>
  <c r="U116" i="9"/>
  <c r="R116" i="9"/>
  <c r="P116" i="9"/>
  <c r="M116" i="9"/>
  <c r="E25" i="11"/>
  <c r="E24" i="11"/>
  <c r="E23" i="11"/>
  <c r="E22" i="11"/>
  <c r="E21" i="11"/>
  <c r="E20" i="11"/>
  <c r="E19" i="11"/>
  <c r="E18" i="11"/>
  <c r="E16" i="11"/>
  <c r="E17" i="11"/>
  <c r="E15" i="11"/>
  <c r="E14" i="11"/>
  <c r="F103" i="7"/>
  <c r="L103" i="7"/>
  <c r="L166" i="7"/>
  <c r="I166" i="7"/>
  <c r="L186" i="7"/>
  <c r="I186" i="7"/>
  <c r="H62" i="9"/>
  <c r="R146" i="9"/>
  <c r="W146" i="9"/>
  <c r="U146" i="9"/>
  <c r="P146" i="9"/>
  <c r="M146" i="9"/>
  <c r="W211" i="9"/>
  <c r="U211" i="9"/>
  <c r="I103" i="7"/>
  <c r="L151" i="7"/>
  <c r="I151" i="7"/>
  <c r="F166" i="7"/>
  <c r="F186" i="7"/>
  <c r="R94" i="9"/>
  <c r="P94" i="9"/>
  <c r="P142" i="9"/>
  <c r="M142" i="9"/>
  <c r="F146" i="9"/>
  <c r="F163" i="9"/>
  <c r="F166" i="9"/>
  <c r="F211" i="9"/>
  <c r="F176" i="9"/>
  <c r="F43" i="7"/>
  <c r="P39" i="9"/>
  <c r="M39" i="9"/>
  <c r="F162" i="9"/>
  <c r="M162" i="9"/>
  <c r="K162" i="9"/>
  <c r="H162" i="9"/>
  <c r="H176" i="9"/>
  <c r="F183" i="9"/>
  <c r="W183" i="9"/>
  <c r="W189" i="9"/>
  <c r="B195" i="9"/>
  <c r="F195" i="9" s="1"/>
  <c r="L32" i="7"/>
  <c r="I32" i="7"/>
  <c r="H22" i="9"/>
  <c r="F22" i="9"/>
  <c r="W22" i="9"/>
  <c r="P162" i="9"/>
  <c r="F169" i="9"/>
  <c r="K176" i="9"/>
  <c r="H183" i="9"/>
  <c r="F169" i="7"/>
  <c r="I180" i="7"/>
  <c r="F39" i="9"/>
  <c r="H52" i="9"/>
  <c r="H59" i="9"/>
  <c r="F59" i="9"/>
  <c r="M76" i="9"/>
  <c r="K76" i="9"/>
  <c r="F90" i="9"/>
  <c r="M97" i="9"/>
  <c r="K97" i="9"/>
  <c r="F105" i="9"/>
  <c r="G112" i="9"/>
  <c r="H114" i="9"/>
  <c r="K145" i="9"/>
  <c r="H145" i="9"/>
  <c r="H152" i="9"/>
  <c r="W152" i="9"/>
  <c r="U152" i="9"/>
  <c r="R152" i="9"/>
  <c r="R162" i="9"/>
  <c r="H169" i="9"/>
  <c r="M176" i="9"/>
  <c r="K183" i="9"/>
  <c r="U187" i="9"/>
  <c r="R187" i="9"/>
  <c r="P187" i="9"/>
  <c r="H187" i="9"/>
  <c r="M187" i="9"/>
  <c r="K187" i="9"/>
  <c r="F201" i="9"/>
  <c r="H212" i="9"/>
  <c r="F32" i="7"/>
  <c r="F38" i="7"/>
  <c r="F62" i="7"/>
  <c r="F92" i="7"/>
  <c r="F104" i="7"/>
  <c r="L123" i="7"/>
  <c r="I123" i="7"/>
  <c r="F123" i="7"/>
  <c r="F149" i="7"/>
  <c r="I169" i="7"/>
  <c r="F187" i="7"/>
  <c r="K22" i="9"/>
  <c r="F33" i="9"/>
  <c r="H39" i="9"/>
  <c r="K52" i="9"/>
  <c r="K65" i="9"/>
  <c r="R65" i="9"/>
  <c r="P65" i="9"/>
  <c r="M65" i="9"/>
  <c r="H90" i="9"/>
  <c r="H105" i="9"/>
  <c r="J112" i="9"/>
  <c r="U162" i="9"/>
  <c r="K169" i="9"/>
  <c r="P176" i="9"/>
  <c r="M183" i="9"/>
  <c r="F187" i="9"/>
  <c r="E193" i="9"/>
  <c r="H201" i="9"/>
  <c r="F129" i="7"/>
  <c r="L129" i="7"/>
  <c r="F212" i="9"/>
  <c r="W212" i="9"/>
  <c r="I62" i="7"/>
  <c r="I92" i="7"/>
  <c r="M22" i="9"/>
  <c r="U36" i="9"/>
  <c r="R36" i="9"/>
  <c r="K39" i="9"/>
  <c r="F47" i="9"/>
  <c r="M52" i="9"/>
  <c r="K59" i="9"/>
  <c r="F76" i="9"/>
  <c r="M90" i="9"/>
  <c r="F97" i="9"/>
  <c r="K105" i="9"/>
  <c r="F145" i="9"/>
  <c r="F152" i="9"/>
  <c r="W162" i="9"/>
  <c r="M169" i="9"/>
  <c r="K173" i="9"/>
  <c r="H173" i="9"/>
  <c r="R176" i="9"/>
  <c r="H180" i="9"/>
  <c r="W180" i="9"/>
  <c r="U180" i="9"/>
  <c r="R180" i="9"/>
  <c r="P183" i="9"/>
  <c r="M212" i="9"/>
  <c r="M203" i="9"/>
  <c r="K203" i="9"/>
  <c r="K159" i="9"/>
  <c r="H159" i="9"/>
  <c r="R184" i="9"/>
  <c r="P184" i="9"/>
  <c r="R213" i="9"/>
  <c r="P213" i="9"/>
  <c r="B135" i="9"/>
  <c r="H135" i="9" s="1"/>
  <c r="P156" i="9"/>
  <c r="M156" i="9"/>
  <c r="R200" i="9"/>
  <c r="P200" i="9"/>
  <c r="F203" i="9"/>
  <c r="I43" i="7"/>
  <c r="L65" i="7"/>
  <c r="I154" i="7"/>
  <c r="H43" i="9"/>
  <c r="F43" i="9"/>
  <c r="F117" i="9"/>
  <c r="F135" i="9"/>
  <c r="U153" i="9"/>
  <c r="R153" i="9"/>
  <c r="F159" i="9"/>
  <c r="U181" i="9"/>
  <c r="R181" i="9"/>
  <c r="F184" i="9"/>
  <c r="H203" i="9"/>
  <c r="W210" i="9"/>
  <c r="U210" i="9"/>
  <c r="F213" i="9"/>
  <c r="Q15" i="4"/>
  <c r="E13" i="4"/>
  <c r="G16" i="2"/>
  <c r="F14" i="2"/>
  <c r="T15" i="4"/>
  <c r="D50" i="2"/>
  <c r="G23" i="2"/>
  <c r="M23" i="2"/>
  <c r="J23" i="2"/>
  <c r="G19" i="2"/>
  <c r="J19" i="2"/>
  <c r="M19" i="2"/>
  <c r="M55" i="2"/>
  <c r="J55" i="2"/>
  <c r="G55" i="2"/>
  <c r="D55" i="2" s="1"/>
  <c r="J33" i="2"/>
  <c r="G33" i="2"/>
  <c r="H35" i="4"/>
  <c r="D59" i="2"/>
  <c r="L12" i="2"/>
  <c r="N35" i="4"/>
  <c r="M16" i="2"/>
  <c r="M41" i="2"/>
  <c r="G41" i="2"/>
  <c r="J41" i="2"/>
  <c r="M24" i="2"/>
  <c r="J24" i="2"/>
  <c r="G24" i="2"/>
  <c r="G51" i="2"/>
  <c r="J25" i="2"/>
  <c r="G25" i="2"/>
  <c r="D25" i="2" s="1"/>
  <c r="J51" i="2"/>
  <c r="M33" i="2"/>
  <c r="M25" i="2"/>
  <c r="G81" i="2"/>
  <c r="J26" i="2"/>
  <c r="G26" i="2"/>
  <c r="D26" i="2" s="1"/>
  <c r="J81" i="2"/>
  <c r="J43" i="2"/>
  <c r="G43" i="2"/>
  <c r="D43" i="2" s="1"/>
  <c r="J89" i="2"/>
  <c r="D89" i="2" s="1"/>
  <c r="Q116" i="4"/>
  <c r="M26" i="2"/>
  <c r="G63" i="2"/>
  <c r="D63" i="2" s="1"/>
  <c r="M89" i="2"/>
  <c r="H15" i="4"/>
  <c r="M27" i="2"/>
  <c r="J27" i="2"/>
  <c r="M43" i="2"/>
  <c r="K15" i="4"/>
  <c r="T116" i="4"/>
  <c r="D27" i="2"/>
  <c r="D54" i="2"/>
  <c r="H27" i="4"/>
  <c r="G31" i="2"/>
  <c r="D31" i="2" s="1"/>
  <c r="B116" i="4"/>
  <c r="J31" i="2"/>
  <c r="M68" i="2"/>
  <c r="J68" i="2"/>
  <c r="G68" i="2"/>
  <c r="G77" i="2"/>
  <c r="D77" i="2" s="1"/>
  <c r="M37" i="2"/>
  <c r="J37" i="2"/>
  <c r="M91" i="2"/>
  <c r="J91" i="2"/>
  <c r="G91" i="2"/>
  <c r="D91" i="2" s="1"/>
  <c r="G37" i="2"/>
  <c r="M66" i="2"/>
  <c r="J66" i="2"/>
  <c r="D66" i="2" s="1"/>
  <c r="G45" i="2"/>
  <c r="M45" i="2"/>
  <c r="J45" i="2"/>
  <c r="M56" i="2"/>
  <c r="J56" i="2"/>
  <c r="J75" i="2"/>
  <c r="M75" i="2"/>
  <c r="G75" i="2"/>
  <c r="D75" i="2" s="1"/>
  <c r="M92" i="2"/>
  <c r="J92" i="2"/>
  <c r="G92" i="2"/>
  <c r="D92" i="2" s="1"/>
  <c r="G56" i="2"/>
  <c r="M48" i="2"/>
  <c r="J48" i="2"/>
  <c r="G48" i="2"/>
  <c r="H77" i="4"/>
  <c r="G61" i="2"/>
  <c r="M61" i="2"/>
  <c r="J61" i="2"/>
  <c r="M83" i="2"/>
  <c r="G83" i="2"/>
  <c r="M53" i="2"/>
  <c r="J53" i="2"/>
  <c r="G53" i="2"/>
  <c r="D53" i="2" s="1"/>
  <c r="J83" i="2"/>
  <c r="D78" i="2"/>
  <c r="M28" i="2"/>
  <c r="J28" i="2"/>
  <c r="G28" i="2"/>
  <c r="J71" i="2"/>
  <c r="D71" i="2" s="1"/>
  <c r="G79" i="2"/>
  <c r="M79" i="2"/>
  <c r="J79" i="2"/>
  <c r="N77" i="4"/>
  <c r="J49" i="2"/>
  <c r="G49" i="2"/>
  <c r="D49" i="2" s="1"/>
  <c r="M71" i="2"/>
  <c r="J29" i="2"/>
  <c r="D29" i="2" s="1"/>
  <c r="G35" i="2"/>
  <c r="J57" i="2"/>
  <c r="D57" i="2" s="1"/>
  <c r="M21" i="2"/>
  <c r="J21" i="2"/>
  <c r="M29" i="2"/>
  <c r="J35" i="2"/>
  <c r="M49" i="2"/>
  <c r="M57" i="2"/>
  <c r="G65" i="2"/>
  <c r="G87" i="2"/>
  <c r="D87" i="2" s="1"/>
  <c r="G21" i="2"/>
  <c r="M58" i="2"/>
  <c r="G58" i="2"/>
  <c r="M65" i="2"/>
  <c r="G64" i="2"/>
  <c r="J64" i="2"/>
  <c r="N15" i="4"/>
  <c r="M52" i="2"/>
  <c r="D52" i="2" s="1"/>
  <c r="Q35" i="4"/>
  <c r="M46" i="2"/>
  <c r="D46" i="2" s="1"/>
  <c r="M72" i="2"/>
  <c r="D72" i="2" s="1"/>
  <c r="G40" i="2"/>
  <c r="D40" i="2" s="1"/>
  <c r="D73" i="2"/>
  <c r="K27" i="4"/>
  <c r="T35" i="4"/>
  <c r="X11" i="19" l="1"/>
  <c r="C21" i="19"/>
  <c r="C38" i="19"/>
  <c r="C36" i="19"/>
  <c r="C34" i="19"/>
  <c r="C32" i="19"/>
  <c r="C30" i="19"/>
  <c r="C28" i="19"/>
  <c r="C26" i="19"/>
  <c r="C24" i="19"/>
  <c r="C22" i="19"/>
  <c r="C20" i="19"/>
  <c r="C18" i="19"/>
  <c r="C16" i="19"/>
  <c r="C14" i="19"/>
  <c r="C12" i="19"/>
  <c r="C11" i="19"/>
  <c r="C33" i="19"/>
  <c r="C19" i="19"/>
  <c r="F11" i="19"/>
  <c r="C29" i="19"/>
  <c r="AA11" i="19"/>
  <c r="C31" i="19"/>
  <c r="C15" i="19"/>
  <c r="C17" i="19"/>
  <c r="C23" i="19"/>
  <c r="R11" i="19"/>
  <c r="AJ11" i="19"/>
  <c r="L11" i="19"/>
  <c r="I11" i="19"/>
  <c r="U11" i="19"/>
  <c r="C27" i="19"/>
  <c r="O11" i="19"/>
  <c r="C13" i="19"/>
  <c r="C41" i="19"/>
  <c r="C44" i="19"/>
  <c r="AM11" i="19"/>
  <c r="C37" i="19"/>
  <c r="C25" i="19"/>
  <c r="C35" i="19"/>
  <c r="C20" i="18"/>
  <c r="C34" i="18"/>
  <c r="C16" i="18"/>
  <c r="C23" i="18"/>
  <c r="C26" i="18"/>
  <c r="C25" i="18"/>
  <c r="C24" i="18"/>
  <c r="C14" i="18"/>
  <c r="C12" i="18" s="1"/>
  <c r="C11" i="17"/>
  <c r="U23" i="17"/>
  <c r="U17" i="17"/>
  <c r="U21" i="17"/>
  <c r="U19" i="17"/>
  <c r="U15" i="17"/>
  <c r="R17" i="17"/>
  <c r="R23" i="17"/>
  <c r="R21" i="17"/>
  <c r="R19" i="17"/>
  <c r="R15" i="17"/>
  <c r="O17" i="17"/>
  <c r="O23" i="17"/>
  <c r="O21" i="17"/>
  <c r="O19" i="17"/>
  <c r="O15" i="17"/>
  <c r="L12" i="17"/>
  <c r="U13" i="17"/>
  <c r="R13" i="17"/>
  <c r="O13" i="17"/>
  <c r="J11" i="15"/>
  <c r="P11" i="15"/>
  <c r="M11" i="15"/>
  <c r="C11" i="13"/>
  <c r="U11" i="13"/>
  <c r="C33" i="13"/>
  <c r="C79" i="13"/>
  <c r="L11" i="13"/>
  <c r="C51" i="13"/>
  <c r="C61" i="13"/>
  <c r="C71" i="13"/>
  <c r="C67" i="13"/>
  <c r="C77" i="13"/>
  <c r="C57" i="13"/>
  <c r="C69" i="13"/>
  <c r="C53" i="13"/>
  <c r="C47" i="13"/>
  <c r="C63" i="13"/>
  <c r="C55" i="13"/>
  <c r="C39" i="13"/>
  <c r="I11" i="13"/>
  <c r="C49" i="13"/>
  <c r="C41" i="13"/>
  <c r="C65" i="13"/>
  <c r="F11" i="13"/>
  <c r="R11" i="13"/>
  <c r="O11" i="13"/>
  <c r="C17" i="12"/>
  <c r="C12" i="12" s="1"/>
  <c r="C16" i="12"/>
  <c r="I12" i="12"/>
  <c r="H112" i="9"/>
  <c r="B112" i="9"/>
  <c r="B99" i="7"/>
  <c r="B64" i="7"/>
  <c r="W42" i="9"/>
  <c r="M42" i="9"/>
  <c r="H42" i="9"/>
  <c r="K42" i="9"/>
  <c r="R42" i="9"/>
  <c r="F42" i="9"/>
  <c r="P42" i="9"/>
  <c r="B193" i="9"/>
  <c r="F193" i="9"/>
  <c r="I17" i="7"/>
  <c r="L17" i="7"/>
  <c r="F120" i="7"/>
  <c r="H26" i="9"/>
  <c r="M26" i="9"/>
  <c r="R26" i="9"/>
  <c r="F26" i="9"/>
  <c r="U26" i="9"/>
  <c r="P26" i="9"/>
  <c r="K26" i="9"/>
  <c r="L17" i="9"/>
  <c r="L120" i="7"/>
  <c r="V15" i="9"/>
  <c r="U62" i="9"/>
  <c r="M62" i="9"/>
  <c r="F62" i="9"/>
  <c r="R62" i="9"/>
  <c r="B101" i="9"/>
  <c r="F101" i="9"/>
  <c r="O17" i="9"/>
  <c r="F17" i="7"/>
  <c r="M103" i="9"/>
  <c r="P103" i="9"/>
  <c r="K103" i="9"/>
  <c r="W103" i="9"/>
  <c r="R103" i="9"/>
  <c r="H103" i="9"/>
  <c r="R19" i="9"/>
  <c r="Q17" i="9"/>
  <c r="K13" i="7"/>
  <c r="M189" i="9"/>
  <c r="U189" i="9"/>
  <c r="F36" i="7"/>
  <c r="B178" i="7"/>
  <c r="B70" i="9"/>
  <c r="M70" i="9" s="1"/>
  <c r="U19" i="9"/>
  <c r="T17" i="9"/>
  <c r="M51" i="9"/>
  <c r="P51" i="9"/>
  <c r="R51" i="9"/>
  <c r="U51" i="9"/>
  <c r="U135" i="9"/>
  <c r="H88" i="9"/>
  <c r="M88" i="9"/>
  <c r="U88" i="9"/>
  <c r="L180" i="7"/>
  <c r="F180" i="7"/>
  <c r="K74" i="9"/>
  <c r="W88" i="9"/>
  <c r="K51" i="9"/>
  <c r="G17" i="9"/>
  <c r="W51" i="9"/>
  <c r="H33" i="9"/>
  <c r="K33" i="9"/>
  <c r="E17" i="9"/>
  <c r="B19" i="9"/>
  <c r="P20" i="9"/>
  <c r="W20" i="9"/>
  <c r="U20" i="9"/>
  <c r="B32" i="9"/>
  <c r="B41" i="9"/>
  <c r="K112" i="9"/>
  <c r="K88" i="9"/>
  <c r="W74" i="9"/>
  <c r="P74" i="9"/>
  <c r="H41" i="9"/>
  <c r="K41" i="9"/>
  <c r="H13" i="7"/>
  <c r="H189" i="9"/>
  <c r="E12" i="11"/>
  <c r="L37" i="7"/>
  <c r="K189" i="9"/>
  <c r="P135" i="9"/>
  <c r="J17" i="9"/>
  <c r="R135" i="9"/>
  <c r="B28" i="7"/>
  <c r="F28" i="7"/>
  <c r="E15" i="7"/>
  <c r="I37" i="7"/>
  <c r="R112" i="9"/>
  <c r="F29" i="7"/>
  <c r="K135" i="9"/>
  <c r="U74" i="9"/>
  <c r="B86" i="9"/>
  <c r="H51" i="9"/>
  <c r="P195" i="9"/>
  <c r="I184" i="7"/>
  <c r="U195" i="9"/>
  <c r="R88" i="9"/>
  <c r="I36" i="7"/>
  <c r="D37" i="2"/>
  <c r="D81" i="2"/>
  <c r="D61" i="2"/>
  <c r="N13" i="4"/>
  <c r="K13" i="4"/>
  <c r="D33" i="2"/>
  <c r="F12" i="2"/>
  <c r="G14" i="2"/>
  <c r="C14" i="2"/>
  <c r="D58" i="2"/>
  <c r="D28" i="2"/>
  <c r="D48" i="2"/>
  <c r="D68" i="2"/>
  <c r="D16" i="2"/>
  <c r="D41" i="2"/>
  <c r="D83" i="2"/>
  <c r="H13" i="4"/>
  <c r="D24" i="2"/>
  <c r="D19" i="2"/>
  <c r="Q13" i="4"/>
  <c r="D51" i="2"/>
  <c r="D65" i="2"/>
  <c r="D23" i="2"/>
  <c r="D35" i="2"/>
  <c r="D64" i="2"/>
  <c r="D79" i="2"/>
  <c r="T13" i="4"/>
  <c r="E12" i="4"/>
  <c r="D45" i="2"/>
  <c r="D21" i="2"/>
  <c r="D56" i="2"/>
  <c r="B12" i="4"/>
  <c r="O11" i="17" l="1"/>
  <c r="R11" i="17"/>
  <c r="U11" i="17"/>
  <c r="G15" i="9"/>
  <c r="Q15" i="9"/>
  <c r="M41" i="9"/>
  <c r="W41" i="9"/>
  <c r="R41" i="9"/>
  <c r="U41" i="9"/>
  <c r="F41" i="9"/>
  <c r="P41" i="9"/>
  <c r="H11" i="7"/>
  <c r="K193" i="9"/>
  <c r="H193" i="9"/>
  <c r="W193" i="9"/>
  <c r="P193" i="9"/>
  <c r="U193" i="9"/>
  <c r="M193" i="9"/>
  <c r="R193" i="9"/>
  <c r="P101" i="9"/>
  <c r="W101" i="9"/>
  <c r="K101" i="9"/>
  <c r="R101" i="9"/>
  <c r="M101" i="9"/>
  <c r="H101" i="9"/>
  <c r="U101" i="9"/>
  <c r="T15" i="9"/>
  <c r="P19" i="9"/>
  <c r="M19" i="9"/>
  <c r="W19" i="9"/>
  <c r="B17" i="9"/>
  <c r="F17" i="9"/>
  <c r="E15" i="9"/>
  <c r="J15" i="9"/>
  <c r="K17" i="9"/>
  <c r="F19" i="9"/>
  <c r="F70" i="9"/>
  <c r="L64" i="7"/>
  <c r="I64" i="7"/>
  <c r="I178" i="7"/>
  <c r="L178" i="7"/>
  <c r="F178" i="7"/>
  <c r="F99" i="7"/>
  <c r="I99" i="7"/>
  <c r="L15" i="9"/>
  <c r="M17" i="9"/>
  <c r="L99" i="7"/>
  <c r="F112" i="9"/>
  <c r="U112" i="9"/>
  <c r="M112" i="9"/>
  <c r="P112" i="9"/>
  <c r="W112" i="9"/>
  <c r="K11" i="7"/>
  <c r="F86" i="9"/>
  <c r="R86" i="9"/>
  <c r="P86" i="9"/>
  <c r="U86" i="9"/>
  <c r="M86" i="9"/>
  <c r="H86" i="9"/>
  <c r="W86" i="9"/>
  <c r="O15" i="9"/>
  <c r="P17" i="9"/>
  <c r="K32" i="9"/>
  <c r="R32" i="9"/>
  <c r="H32" i="9"/>
  <c r="U32" i="9"/>
  <c r="P32" i="9"/>
  <c r="F32" i="9"/>
  <c r="W32" i="9"/>
  <c r="M32" i="9"/>
  <c r="B15" i="7"/>
  <c r="F15" i="7"/>
  <c r="E13" i="7"/>
  <c r="I28" i="7"/>
  <c r="L28" i="7"/>
  <c r="K86" i="9"/>
  <c r="K19" i="9"/>
  <c r="P70" i="9"/>
  <c r="W70" i="9"/>
  <c r="H70" i="9"/>
  <c r="R70" i="9"/>
  <c r="U70" i="9"/>
  <c r="K70" i="9"/>
  <c r="V13" i="9"/>
  <c r="F64" i="7"/>
  <c r="H19" i="9"/>
  <c r="Q12" i="4"/>
  <c r="H12" i="4"/>
  <c r="B10" i="4"/>
  <c r="C12" i="4"/>
  <c r="J14" i="2"/>
  <c r="M14" i="2"/>
  <c r="T12" i="4"/>
  <c r="N12" i="4"/>
  <c r="C12" i="2"/>
  <c r="G12" i="2"/>
  <c r="F12" i="4"/>
  <c r="E10" i="4"/>
  <c r="D14" i="2"/>
  <c r="K12" i="4"/>
  <c r="I15" i="7" l="1"/>
  <c r="L15" i="7"/>
  <c r="O13" i="9"/>
  <c r="J13" i="9"/>
  <c r="W17" i="9"/>
  <c r="U15" i="9"/>
  <c r="T13" i="9"/>
  <c r="U17" i="9"/>
  <c r="G13" i="9"/>
  <c r="H15" i="9"/>
  <c r="L13" i="9"/>
  <c r="E13" i="9"/>
  <c r="B15" i="9"/>
  <c r="R15" i="9"/>
  <c r="Q13" i="9"/>
  <c r="R17" i="9"/>
  <c r="B13" i="7"/>
  <c r="F13" i="7"/>
  <c r="E11" i="7"/>
  <c r="H17" i="9"/>
  <c r="K10" i="4"/>
  <c r="L12" i="4"/>
  <c r="F180" i="4"/>
  <c r="F170" i="4"/>
  <c r="F152" i="4"/>
  <c r="F134" i="4"/>
  <c r="F59" i="4"/>
  <c r="F51" i="4"/>
  <c r="F161" i="4"/>
  <c r="F143" i="4"/>
  <c r="F212" i="4"/>
  <c r="F89" i="4"/>
  <c r="F80" i="4"/>
  <c r="F32" i="4"/>
  <c r="F172" i="4"/>
  <c r="F136" i="4"/>
  <c r="F87" i="4"/>
  <c r="F61" i="4"/>
  <c r="F41" i="4"/>
  <c r="F202" i="4"/>
  <c r="F163" i="4"/>
  <c r="F154" i="4"/>
  <c r="F127" i="4"/>
  <c r="F53" i="4"/>
  <c r="F153" i="4"/>
  <c r="F42" i="4"/>
  <c r="F17" i="4"/>
  <c r="F175" i="4"/>
  <c r="F169" i="4"/>
  <c r="F158" i="4"/>
  <c r="F147" i="4"/>
  <c r="F121" i="4"/>
  <c r="F73" i="4"/>
  <c r="F68" i="4"/>
  <c r="F60" i="4"/>
  <c r="F108" i="4"/>
  <c r="F211" i="4"/>
  <c r="F174" i="4"/>
  <c r="F146" i="4"/>
  <c r="F135" i="4"/>
  <c r="F33" i="4"/>
  <c r="F25" i="4"/>
  <c r="F20" i="4"/>
  <c r="F162" i="4"/>
  <c r="F155" i="4"/>
  <c r="F140" i="4"/>
  <c r="F133" i="4"/>
  <c r="F148" i="4"/>
  <c r="F126" i="4"/>
  <c r="F71" i="4"/>
  <c r="F205" i="4"/>
  <c r="F177" i="4"/>
  <c r="F122" i="4"/>
  <c r="F204" i="4"/>
  <c r="F176" i="4"/>
  <c r="F168" i="4"/>
  <c r="F139" i="4"/>
  <c r="F37" i="4"/>
  <c r="F120" i="4"/>
  <c r="F132" i="4"/>
  <c r="F210" i="4"/>
  <c r="F111" i="4"/>
  <c r="F49" i="4"/>
  <c r="F207" i="4"/>
  <c r="F173" i="4"/>
  <c r="F159" i="4"/>
  <c r="F137" i="4"/>
  <c r="F67" i="4"/>
  <c r="F46" i="4"/>
  <c r="F18" i="4"/>
  <c r="F179" i="4"/>
  <c r="F107" i="4"/>
  <c r="F83" i="4"/>
  <c r="F57" i="4"/>
  <c r="F31" i="4"/>
  <c r="F165" i="4"/>
  <c r="F128" i="4"/>
  <c r="F40" i="4"/>
  <c r="F209" i="4"/>
  <c r="F131" i="4"/>
  <c r="F109" i="4"/>
  <c r="F130" i="4"/>
  <c r="F79" i="4"/>
  <c r="F123" i="4"/>
  <c r="F19" i="4"/>
  <c r="F24" i="4"/>
  <c r="F86" i="4"/>
  <c r="F29" i="4"/>
  <c r="F56" i="4"/>
  <c r="F50" i="4"/>
  <c r="F85" i="4"/>
  <c r="F36" i="4"/>
  <c r="F88" i="4"/>
  <c r="F141" i="4"/>
  <c r="F201" i="4"/>
  <c r="F166" i="4"/>
  <c r="F58" i="4"/>
  <c r="F30" i="4"/>
  <c r="F208" i="4"/>
  <c r="F142" i="4"/>
  <c r="F129" i="4"/>
  <c r="F52" i="4"/>
  <c r="F164" i="4"/>
  <c r="F119" i="4"/>
  <c r="F206" i="4"/>
  <c r="F10" i="4" s="1"/>
  <c r="F114" i="4"/>
  <c r="F160" i="4"/>
  <c r="F113" i="4"/>
  <c r="F70" i="4"/>
  <c r="F149" i="4"/>
  <c r="F82" i="4"/>
  <c r="F47" i="4"/>
  <c r="F16" i="4"/>
  <c r="F69" i="4"/>
  <c r="F125" i="4"/>
  <c r="F45" i="4"/>
  <c r="F39" i="4"/>
  <c r="F203" i="4"/>
  <c r="F171" i="4"/>
  <c r="F157" i="4"/>
  <c r="F145" i="4"/>
  <c r="F110" i="4"/>
  <c r="F38" i="4"/>
  <c r="F81" i="4"/>
  <c r="F23" i="4"/>
  <c r="F48" i="4"/>
  <c r="F138" i="4"/>
  <c r="F144" i="4"/>
  <c r="F66" i="4"/>
  <c r="F167" i="4"/>
  <c r="F156" i="4"/>
  <c r="F151" i="4"/>
  <c r="F75" i="4"/>
  <c r="F150" i="4"/>
  <c r="F84" i="4"/>
  <c r="F77" i="4"/>
  <c r="F15" i="4"/>
  <c r="F55" i="4"/>
  <c r="F35" i="4"/>
  <c r="F22" i="4"/>
  <c r="F105" i="4"/>
  <c r="F116" i="4"/>
  <c r="F65" i="4"/>
  <c r="F27" i="4"/>
  <c r="F63" i="4"/>
  <c r="F118" i="4"/>
  <c r="F44" i="4"/>
  <c r="F28" i="4"/>
  <c r="F13" i="4"/>
  <c r="T10" i="4"/>
  <c r="U12" i="4" s="1"/>
  <c r="C180" i="4"/>
  <c r="C122" i="4"/>
  <c r="C85" i="4"/>
  <c r="C70" i="4"/>
  <c r="C39" i="4"/>
  <c r="C179" i="4"/>
  <c r="C170" i="4"/>
  <c r="C152" i="4"/>
  <c r="C134" i="4"/>
  <c r="C59" i="4"/>
  <c r="C51" i="4"/>
  <c r="C161" i="4"/>
  <c r="C143" i="4"/>
  <c r="C204" i="4"/>
  <c r="C174" i="4"/>
  <c r="C210" i="4"/>
  <c r="C141" i="4"/>
  <c r="C113" i="4"/>
  <c r="C30" i="4"/>
  <c r="C172" i="4"/>
  <c r="C136" i="4"/>
  <c r="C87" i="4"/>
  <c r="C61" i="4"/>
  <c r="C41" i="4"/>
  <c r="C212" i="4"/>
  <c r="C142" i="4"/>
  <c r="C131" i="4"/>
  <c r="C114" i="4"/>
  <c r="C86" i="4"/>
  <c r="C37" i="4"/>
  <c r="C29" i="4"/>
  <c r="C153" i="4"/>
  <c r="C42" i="4"/>
  <c r="C17" i="4"/>
  <c r="C175" i="4"/>
  <c r="C169" i="4"/>
  <c r="C158" i="4"/>
  <c r="C147" i="4"/>
  <c r="C121" i="4"/>
  <c r="C80" i="4"/>
  <c r="C73" i="4"/>
  <c r="C68" i="4"/>
  <c r="C77" i="4"/>
  <c r="C211" i="4"/>
  <c r="C163" i="4"/>
  <c r="C108" i="4"/>
  <c r="C45" i="4"/>
  <c r="C168" i="4"/>
  <c r="C67" i="4"/>
  <c r="C205" i="4"/>
  <c r="C145" i="4"/>
  <c r="C119" i="4"/>
  <c r="C66" i="4"/>
  <c r="C24" i="4"/>
  <c r="C81" i="4"/>
  <c r="C38" i="4"/>
  <c r="C162" i="4"/>
  <c r="C155" i="4"/>
  <c r="C140" i="4"/>
  <c r="C133" i="4"/>
  <c r="C16" i="4"/>
  <c r="C148" i="4"/>
  <c r="C126" i="4"/>
  <c r="C71" i="4"/>
  <c r="C49" i="4"/>
  <c r="C25" i="4"/>
  <c r="C154" i="4"/>
  <c r="C60" i="4"/>
  <c r="C176" i="4"/>
  <c r="C146" i="4"/>
  <c r="C132" i="4"/>
  <c r="C120" i="4"/>
  <c r="C177" i="4"/>
  <c r="C55" i="4"/>
  <c r="C111" i="4"/>
  <c r="C166" i="4"/>
  <c r="C151" i="4"/>
  <c r="C144" i="4"/>
  <c r="C129" i="4"/>
  <c r="C53" i="4"/>
  <c r="C207" i="4"/>
  <c r="C202" i="4"/>
  <c r="C173" i="4"/>
  <c r="C159" i="4"/>
  <c r="C137" i="4"/>
  <c r="C46" i="4"/>
  <c r="C18" i="4"/>
  <c r="C107" i="4"/>
  <c r="C83" i="4"/>
  <c r="C57" i="4"/>
  <c r="C31" i="4"/>
  <c r="C167" i="4"/>
  <c r="C209" i="4"/>
  <c r="C89" i="4"/>
  <c r="C20" i="4"/>
  <c r="C109" i="4"/>
  <c r="C208" i="4"/>
  <c r="C88" i="4"/>
  <c r="C52" i="4"/>
  <c r="C123" i="4"/>
  <c r="C19" i="4"/>
  <c r="C139" i="4"/>
  <c r="C130" i="4"/>
  <c r="C58" i="4"/>
  <c r="C165" i="4"/>
  <c r="C128" i="4"/>
  <c r="C84" i="4"/>
  <c r="C48" i="4"/>
  <c r="C40" i="4"/>
  <c r="C160" i="4"/>
  <c r="C149" i="4"/>
  <c r="C28" i="4"/>
  <c r="C135" i="4"/>
  <c r="C82" i="4"/>
  <c r="C47" i="4"/>
  <c r="C69" i="4"/>
  <c r="C203" i="4"/>
  <c r="C171" i="4"/>
  <c r="C33" i="4"/>
  <c r="C157" i="4"/>
  <c r="C110" i="4"/>
  <c r="C127" i="4"/>
  <c r="C23" i="4"/>
  <c r="C50" i="4"/>
  <c r="C35" i="4"/>
  <c r="C32" i="4"/>
  <c r="C138" i="4"/>
  <c r="C56" i="4"/>
  <c r="C164" i="4"/>
  <c r="C150" i="4"/>
  <c r="C156" i="4"/>
  <c r="C75" i="4"/>
  <c r="C118" i="4"/>
  <c r="C22" i="4"/>
  <c r="C13" i="4"/>
  <c r="C79" i="4"/>
  <c r="C44" i="4"/>
  <c r="C105" i="4"/>
  <c r="C27" i="4"/>
  <c r="C65" i="4"/>
  <c r="C206" i="4"/>
  <c r="C10" i="4" s="1"/>
  <c r="C36" i="4"/>
  <c r="C63" i="4"/>
  <c r="C125" i="4"/>
  <c r="C15" i="4"/>
  <c r="C201" i="4"/>
  <c r="C116" i="4"/>
  <c r="J12" i="2"/>
  <c r="D12" i="2" s="1"/>
  <c r="M12" i="2"/>
  <c r="N10" i="4"/>
  <c r="H10" i="4"/>
  <c r="Q10" i="4"/>
  <c r="I13" i="7" l="1"/>
  <c r="L13" i="7"/>
  <c r="W15" i="9"/>
  <c r="F15" i="9"/>
  <c r="B13" i="9"/>
  <c r="C15" i="9" s="1"/>
  <c r="F13" i="9"/>
  <c r="M13" i="9"/>
  <c r="M15" i="9"/>
  <c r="B11" i="7"/>
  <c r="F11" i="7"/>
  <c r="U13" i="9"/>
  <c r="K13" i="9"/>
  <c r="P15" i="9"/>
  <c r="K15" i="9"/>
  <c r="I212" i="4"/>
  <c r="I161" i="4"/>
  <c r="I143" i="4"/>
  <c r="I89" i="4"/>
  <c r="I80" i="4"/>
  <c r="I32" i="4"/>
  <c r="I204" i="4"/>
  <c r="I174" i="4"/>
  <c r="I156" i="4"/>
  <c r="I18" i="4"/>
  <c r="I207" i="4"/>
  <c r="I202" i="4"/>
  <c r="I163" i="4"/>
  <c r="I154" i="4"/>
  <c r="I127" i="4"/>
  <c r="I53" i="4"/>
  <c r="I145" i="4"/>
  <c r="I119" i="4"/>
  <c r="I82" i="4"/>
  <c r="I175" i="4"/>
  <c r="I169" i="4"/>
  <c r="I158" i="4"/>
  <c r="I147" i="4"/>
  <c r="I121" i="4"/>
  <c r="I73" i="4"/>
  <c r="I68" i="4"/>
  <c r="I51" i="4"/>
  <c r="I136" i="4"/>
  <c r="I60" i="4"/>
  <c r="I211" i="4"/>
  <c r="I108" i="4"/>
  <c r="I45" i="4"/>
  <c r="I152" i="4"/>
  <c r="I130" i="4"/>
  <c r="I113" i="4"/>
  <c r="I50" i="4"/>
  <c r="I157" i="4"/>
  <c r="I120" i="4"/>
  <c r="I107" i="4"/>
  <c r="I209" i="4"/>
  <c r="I128" i="4"/>
  <c r="I71" i="4"/>
  <c r="I148" i="4"/>
  <c r="I126" i="4"/>
  <c r="I205" i="4"/>
  <c r="I177" i="4"/>
  <c r="I170" i="4"/>
  <c r="I122" i="4"/>
  <c r="I210" i="4"/>
  <c r="I111" i="4"/>
  <c r="I61" i="4"/>
  <c r="I49" i="4"/>
  <c r="I132" i="4"/>
  <c r="I146" i="4"/>
  <c r="I139" i="4"/>
  <c r="I37" i="4"/>
  <c r="I110" i="4"/>
  <c r="I86" i="4"/>
  <c r="I75" i="4"/>
  <c r="I70" i="4"/>
  <c r="I48" i="4"/>
  <c r="I20" i="4"/>
  <c r="I87" i="4"/>
  <c r="I25" i="4"/>
  <c r="I176" i="4"/>
  <c r="I168" i="4"/>
  <c r="I67" i="4"/>
  <c r="I46" i="4"/>
  <c r="I41" i="4"/>
  <c r="I83" i="4"/>
  <c r="I57" i="4"/>
  <c r="I31" i="4"/>
  <c r="I165" i="4"/>
  <c r="I40" i="4"/>
  <c r="I172" i="4"/>
  <c r="I150" i="4"/>
  <c r="I131" i="4"/>
  <c r="I109" i="4"/>
  <c r="I59" i="4"/>
  <c r="I155" i="4"/>
  <c r="I141" i="4"/>
  <c r="I24" i="4"/>
  <c r="I140" i="4"/>
  <c r="I29" i="4"/>
  <c r="I85" i="4"/>
  <c r="I56" i="4"/>
  <c r="I138" i="4"/>
  <c r="I153" i="4"/>
  <c r="I17" i="4"/>
  <c r="I166" i="4"/>
  <c r="I58" i="4"/>
  <c r="I30" i="4"/>
  <c r="I208" i="4"/>
  <c r="I142" i="4"/>
  <c r="I129" i="4"/>
  <c r="I88" i="4"/>
  <c r="I52" i="4"/>
  <c r="I123" i="4"/>
  <c r="I19" i="4"/>
  <c r="I164" i="4"/>
  <c r="I151" i="4"/>
  <c r="I162" i="4"/>
  <c r="I114" i="4"/>
  <c r="I160" i="4"/>
  <c r="I173" i="4"/>
  <c r="I149" i="4"/>
  <c r="I137" i="4"/>
  <c r="I47" i="4"/>
  <c r="I135" i="4"/>
  <c r="I69" i="4"/>
  <c r="I39" i="4"/>
  <c r="I203" i="4"/>
  <c r="I171" i="4"/>
  <c r="I159" i="4"/>
  <c r="I134" i="4"/>
  <c r="I38" i="4"/>
  <c r="I33" i="4"/>
  <c r="I81" i="4"/>
  <c r="I66" i="4"/>
  <c r="I23" i="4"/>
  <c r="I167" i="4"/>
  <c r="I144" i="4"/>
  <c r="I133" i="4"/>
  <c r="I42" i="4"/>
  <c r="I84" i="4"/>
  <c r="I36" i="4"/>
  <c r="I63" i="4"/>
  <c r="I116" i="4"/>
  <c r="I55" i="4"/>
  <c r="I79" i="4"/>
  <c r="I125" i="4"/>
  <c r="I16" i="4"/>
  <c r="I118" i="4"/>
  <c r="I201" i="4"/>
  <c r="I28" i="4"/>
  <c r="I65" i="4"/>
  <c r="I44" i="4"/>
  <c r="I22" i="4"/>
  <c r="I105" i="4"/>
  <c r="I206" i="4"/>
  <c r="I179" i="4"/>
  <c r="I27" i="4"/>
  <c r="I35" i="4"/>
  <c r="I77" i="4"/>
  <c r="I15" i="4"/>
  <c r="I13" i="4"/>
  <c r="I12" i="4"/>
  <c r="I10" i="4" s="1"/>
  <c r="O136" i="4"/>
  <c r="O132" i="4"/>
  <c r="O128" i="4"/>
  <c r="O121" i="4"/>
  <c r="O111" i="4"/>
  <c r="O107" i="4"/>
  <c r="O134" i="4"/>
  <c r="O130" i="4"/>
  <c r="O126" i="4"/>
  <c r="O123" i="4"/>
  <c r="O119" i="4"/>
  <c r="O113" i="4"/>
  <c r="O109" i="4"/>
  <c r="O212" i="4"/>
  <c r="O204" i="4"/>
  <c r="O174" i="4"/>
  <c r="O156" i="4"/>
  <c r="O18" i="4"/>
  <c r="O165" i="4"/>
  <c r="O147" i="4"/>
  <c r="O138" i="4"/>
  <c r="O129" i="4"/>
  <c r="O46" i="4"/>
  <c r="O207" i="4"/>
  <c r="O110" i="4"/>
  <c r="O84" i="4"/>
  <c r="O58" i="4"/>
  <c r="O38" i="4"/>
  <c r="O169" i="4"/>
  <c r="O211" i="4"/>
  <c r="O180" i="4"/>
  <c r="O176" i="4"/>
  <c r="O108" i="4"/>
  <c r="O67" i="4"/>
  <c r="O56" i="4"/>
  <c r="O23" i="4"/>
  <c r="O20" i="4"/>
  <c r="O167" i="4"/>
  <c r="O158" i="4"/>
  <c r="O140" i="4"/>
  <c r="O131" i="4"/>
  <c r="O55" i="4"/>
  <c r="O45" i="4"/>
  <c r="O80" i="4"/>
  <c r="O163" i="4"/>
  <c r="O152" i="4"/>
  <c r="O50" i="4"/>
  <c r="O85" i="4"/>
  <c r="O201" i="4"/>
  <c r="O168" i="4"/>
  <c r="O141" i="4"/>
  <c r="O146" i="4"/>
  <c r="O135" i="4"/>
  <c r="O41" i="4"/>
  <c r="O33" i="4"/>
  <c r="O25" i="4"/>
  <c r="O173" i="4"/>
  <c r="O40" i="4"/>
  <c r="O161" i="4"/>
  <c r="O139" i="4"/>
  <c r="O83" i="4"/>
  <c r="O75" i="4"/>
  <c r="O48" i="4"/>
  <c r="O61" i="4"/>
  <c r="O49" i="4"/>
  <c r="O210" i="4"/>
  <c r="O87" i="4"/>
  <c r="O70" i="4"/>
  <c r="O60" i="4"/>
  <c r="O209" i="4"/>
  <c r="O160" i="4"/>
  <c r="O24" i="4"/>
  <c r="O154" i="4"/>
  <c r="O120" i="4"/>
  <c r="O37" i="4"/>
  <c r="O28" i="4"/>
  <c r="O86" i="4"/>
  <c r="O172" i="4"/>
  <c r="O150" i="4"/>
  <c r="O114" i="4"/>
  <c r="O73" i="4"/>
  <c r="O157" i="4"/>
  <c r="O143" i="4"/>
  <c r="O66" i="4"/>
  <c r="O52" i="4"/>
  <c r="O17" i="4"/>
  <c r="O155" i="4"/>
  <c r="O89" i="4"/>
  <c r="O59" i="4"/>
  <c r="O31" i="4"/>
  <c r="O166" i="4"/>
  <c r="O53" i="4"/>
  <c r="O30" i="4"/>
  <c r="O208" i="4"/>
  <c r="O142" i="4"/>
  <c r="O88" i="4"/>
  <c r="O29" i="4"/>
  <c r="O57" i="4"/>
  <c r="O51" i="4"/>
  <c r="O127" i="4"/>
  <c r="O122" i="4"/>
  <c r="O42" i="4"/>
  <c r="O177" i="4"/>
  <c r="O164" i="4"/>
  <c r="O175" i="4"/>
  <c r="O19" i="4"/>
  <c r="O153" i="4"/>
  <c r="O151" i="4"/>
  <c r="O149" i="4"/>
  <c r="O16" i="4"/>
  <c r="O137" i="4"/>
  <c r="O71" i="4"/>
  <c r="O47" i="4"/>
  <c r="O82" i="4"/>
  <c r="O69" i="4"/>
  <c r="O205" i="4"/>
  <c r="O39" i="4"/>
  <c r="O203" i="4"/>
  <c r="O171" i="4"/>
  <c r="O148" i="4"/>
  <c r="O118" i="4"/>
  <c r="O159" i="4"/>
  <c r="O81" i="4"/>
  <c r="O68" i="4"/>
  <c r="O145" i="4"/>
  <c r="O133" i="4"/>
  <c r="O170" i="4"/>
  <c r="O144" i="4"/>
  <c r="O202" i="4"/>
  <c r="O32" i="4"/>
  <c r="O162" i="4"/>
  <c r="O36" i="4"/>
  <c r="O116" i="4"/>
  <c r="O179" i="4"/>
  <c r="O65" i="4"/>
  <c r="O105" i="4"/>
  <c r="O27" i="4"/>
  <c r="O22" i="4"/>
  <c r="O63" i="4"/>
  <c r="O79" i="4"/>
  <c r="O206" i="4"/>
  <c r="O125" i="4"/>
  <c r="O44" i="4"/>
  <c r="O35" i="4"/>
  <c r="O77" i="4"/>
  <c r="O15" i="4"/>
  <c r="O13" i="4"/>
  <c r="O12" i="4"/>
  <c r="R136" i="4"/>
  <c r="R132" i="4"/>
  <c r="R128" i="4"/>
  <c r="R121" i="4"/>
  <c r="R111" i="4"/>
  <c r="R107" i="4"/>
  <c r="R212" i="4"/>
  <c r="R208" i="4"/>
  <c r="R205" i="4"/>
  <c r="R176" i="4"/>
  <c r="R172" i="4"/>
  <c r="R168" i="4"/>
  <c r="R164" i="4"/>
  <c r="R160" i="4"/>
  <c r="R156" i="4"/>
  <c r="R152" i="4"/>
  <c r="R148" i="4"/>
  <c r="R144" i="4"/>
  <c r="R140" i="4"/>
  <c r="R86" i="4"/>
  <c r="R82" i="4"/>
  <c r="R68" i="4"/>
  <c r="R58" i="4"/>
  <c r="R51" i="4"/>
  <c r="R47" i="4"/>
  <c r="R40" i="4"/>
  <c r="R30" i="4"/>
  <c r="R24" i="4"/>
  <c r="R17" i="4"/>
  <c r="R210" i="4"/>
  <c r="R203" i="4"/>
  <c r="R174" i="4"/>
  <c r="R170" i="4"/>
  <c r="R166" i="4"/>
  <c r="R162" i="4"/>
  <c r="R158" i="4"/>
  <c r="R154" i="4"/>
  <c r="R150" i="4"/>
  <c r="R146" i="4"/>
  <c r="R142" i="4"/>
  <c r="R138" i="4"/>
  <c r="R88" i="4"/>
  <c r="R84" i="4"/>
  <c r="R80" i="4"/>
  <c r="R70" i="4"/>
  <c r="R66" i="4"/>
  <c r="R60" i="4"/>
  <c r="R56" i="4"/>
  <c r="R53" i="4"/>
  <c r="R49" i="4"/>
  <c r="R45" i="4"/>
  <c r="R42" i="4"/>
  <c r="R38" i="4"/>
  <c r="R32" i="4"/>
  <c r="R19" i="4"/>
  <c r="R165" i="4"/>
  <c r="R147" i="4"/>
  <c r="R129" i="4"/>
  <c r="R46" i="4"/>
  <c r="R207" i="4"/>
  <c r="R110" i="4"/>
  <c r="R69" i="4"/>
  <c r="R25" i="4"/>
  <c r="R211" i="4"/>
  <c r="R167" i="4"/>
  <c r="R131" i="4"/>
  <c r="R149" i="4"/>
  <c r="R48" i="4"/>
  <c r="R163" i="4"/>
  <c r="R108" i="4"/>
  <c r="R50" i="4"/>
  <c r="R141" i="4"/>
  <c r="R130" i="4"/>
  <c r="R113" i="4"/>
  <c r="R85" i="4"/>
  <c r="R135" i="4"/>
  <c r="R157" i="4"/>
  <c r="R120" i="4"/>
  <c r="R67" i="4"/>
  <c r="R44" i="4"/>
  <c r="R155" i="4"/>
  <c r="R133" i="4"/>
  <c r="R39" i="4"/>
  <c r="R31" i="4"/>
  <c r="R87" i="4"/>
  <c r="R28" i="4"/>
  <c r="R169" i="4"/>
  <c r="R79" i="4"/>
  <c r="R37" i="4"/>
  <c r="R20" i="4"/>
  <c r="R59" i="4"/>
  <c r="R33" i="4"/>
  <c r="R161" i="4"/>
  <c r="R139" i="4"/>
  <c r="R209" i="4"/>
  <c r="R204" i="4"/>
  <c r="R75" i="4"/>
  <c r="R18" i="4"/>
  <c r="R114" i="4"/>
  <c r="R73" i="4"/>
  <c r="R143" i="4"/>
  <c r="R52" i="4"/>
  <c r="R57" i="4"/>
  <c r="R151" i="4"/>
  <c r="R127" i="4"/>
  <c r="R122" i="4"/>
  <c r="R175" i="4"/>
  <c r="R23" i="4"/>
  <c r="R153" i="4"/>
  <c r="R123" i="4"/>
  <c r="R177" i="4"/>
  <c r="R29" i="4"/>
  <c r="R173" i="4"/>
  <c r="R137" i="4"/>
  <c r="R126" i="4"/>
  <c r="R71" i="4"/>
  <c r="R41" i="4"/>
  <c r="R63" i="4"/>
  <c r="R55" i="4"/>
  <c r="R83" i="4"/>
  <c r="R171" i="4"/>
  <c r="R180" i="4"/>
  <c r="R159" i="4"/>
  <c r="R134" i="4"/>
  <c r="R81" i="4"/>
  <c r="R145" i="4"/>
  <c r="R202" i="4"/>
  <c r="R61" i="4"/>
  <c r="R77" i="4"/>
  <c r="R109" i="4"/>
  <c r="R119" i="4"/>
  <c r="R89" i="4"/>
  <c r="R36" i="4"/>
  <c r="R16" i="4"/>
  <c r="R179" i="4"/>
  <c r="R125" i="4"/>
  <c r="R201" i="4"/>
  <c r="R27" i="4"/>
  <c r="R118" i="4"/>
  <c r="R105" i="4"/>
  <c r="R65" i="4"/>
  <c r="R22" i="4"/>
  <c r="R206" i="4"/>
  <c r="R15" i="4"/>
  <c r="R35" i="4"/>
  <c r="R116" i="4"/>
  <c r="R13" i="4"/>
  <c r="U212" i="4"/>
  <c r="U208" i="4"/>
  <c r="U205" i="4"/>
  <c r="U176" i="4"/>
  <c r="U172" i="4"/>
  <c r="U168" i="4"/>
  <c r="U164" i="4"/>
  <c r="U160" i="4"/>
  <c r="U156" i="4"/>
  <c r="U152" i="4"/>
  <c r="U148" i="4"/>
  <c r="U144" i="4"/>
  <c r="U140" i="4"/>
  <c r="U86" i="4"/>
  <c r="U82" i="4"/>
  <c r="U68" i="4"/>
  <c r="U58" i="4"/>
  <c r="U51" i="4"/>
  <c r="U47" i="4"/>
  <c r="U40" i="4"/>
  <c r="U30" i="4"/>
  <c r="U24" i="4"/>
  <c r="U17" i="4"/>
  <c r="U211" i="4"/>
  <c r="U207" i="4"/>
  <c r="U138" i="4"/>
  <c r="U110" i="4"/>
  <c r="U121" i="4"/>
  <c r="U84" i="4"/>
  <c r="U69" i="4"/>
  <c r="U38" i="4"/>
  <c r="U25" i="4"/>
  <c r="U169" i="4"/>
  <c r="U151" i="4"/>
  <c r="U133" i="4"/>
  <c r="U73" i="4"/>
  <c r="U50" i="4"/>
  <c r="U158" i="4"/>
  <c r="U149" i="4"/>
  <c r="U48" i="4"/>
  <c r="U209" i="4"/>
  <c r="U123" i="4"/>
  <c r="U75" i="4"/>
  <c r="U71" i="4"/>
  <c r="U29" i="4"/>
  <c r="U163" i="4"/>
  <c r="U108" i="4"/>
  <c r="U80" i="4"/>
  <c r="U141" i="4"/>
  <c r="U130" i="4"/>
  <c r="U113" i="4"/>
  <c r="U85" i="4"/>
  <c r="U28" i="4"/>
  <c r="U135" i="4"/>
  <c r="U41" i="4"/>
  <c r="U33" i="4"/>
  <c r="U79" i="4"/>
  <c r="U67" i="4"/>
  <c r="U174" i="4"/>
  <c r="U157" i="4"/>
  <c r="U146" i="4"/>
  <c r="U120" i="4"/>
  <c r="U59" i="4"/>
  <c r="U129" i="4"/>
  <c r="U49" i="4"/>
  <c r="U166" i="4"/>
  <c r="U111" i="4"/>
  <c r="U88" i="4"/>
  <c r="U57" i="4"/>
  <c r="U210" i="4"/>
  <c r="U37" i="4"/>
  <c r="U161" i="4"/>
  <c r="U154" i="4"/>
  <c r="U139" i="4"/>
  <c r="U132" i="4"/>
  <c r="U20" i="4"/>
  <c r="U203" i="4"/>
  <c r="U167" i="4"/>
  <c r="U153" i="4"/>
  <c r="U204" i="4"/>
  <c r="U147" i="4"/>
  <c r="U125" i="4"/>
  <c r="U70" i="4"/>
  <c r="U60" i="4"/>
  <c r="U114" i="4"/>
  <c r="U107" i="4"/>
  <c r="U165" i="4"/>
  <c r="U150" i="4"/>
  <c r="U143" i="4"/>
  <c r="U128" i="4"/>
  <c r="U52" i="4"/>
  <c r="U206" i="4"/>
  <c r="U10" i="4" s="1"/>
  <c r="U136" i="4"/>
  <c r="U66" i="4"/>
  <c r="U89" i="4"/>
  <c r="U77" i="4"/>
  <c r="U45" i="4"/>
  <c r="U53" i="4"/>
  <c r="U142" i="4"/>
  <c r="U19" i="4"/>
  <c r="U127" i="4"/>
  <c r="U87" i="4"/>
  <c r="U122" i="4"/>
  <c r="U56" i="4"/>
  <c r="U23" i="4"/>
  <c r="U18" i="4"/>
  <c r="U42" i="4"/>
  <c r="U175" i="4"/>
  <c r="U177" i="4"/>
  <c r="U22" i="4"/>
  <c r="U118" i="4"/>
  <c r="U83" i="4"/>
  <c r="U171" i="4"/>
  <c r="U39" i="4"/>
  <c r="U180" i="4"/>
  <c r="U159" i="4"/>
  <c r="U134" i="4"/>
  <c r="U81" i="4"/>
  <c r="U46" i="4"/>
  <c r="U145" i="4"/>
  <c r="U202" i="4"/>
  <c r="U170" i="4"/>
  <c r="U32" i="4"/>
  <c r="U126" i="4"/>
  <c r="U61" i="4"/>
  <c r="U55" i="4"/>
  <c r="U131" i="4"/>
  <c r="U31" i="4"/>
  <c r="U173" i="4"/>
  <c r="U162" i="4"/>
  <c r="U155" i="4"/>
  <c r="U119" i="4"/>
  <c r="U109" i="4"/>
  <c r="U63" i="4"/>
  <c r="U16" i="4"/>
  <c r="U105" i="4"/>
  <c r="U179" i="4"/>
  <c r="U36" i="4"/>
  <c r="U44" i="4"/>
  <c r="U201" i="4"/>
  <c r="U65" i="4"/>
  <c r="U27" i="4"/>
  <c r="U116" i="4"/>
  <c r="U15" i="4"/>
  <c r="U35" i="4"/>
  <c r="U13" i="4"/>
  <c r="L10" i="4"/>
  <c r="R12" i="4"/>
  <c r="L89" i="4"/>
  <c r="L80" i="4"/>
  <c r="L32" i="4"/>
  <c r="L212" i="4"/>
  <c r="L204" i="4"/>
  <c r="L174" i="4"/>
  <c r="L156" i="4"/>
  <c r="L18" i="4"/>
  <c r="L165" i="4"/>
  <c r="L147" i="4"/>
  <c r="L138" i="4"/>
  <c r="L129" i="4"/>
  <c r="L121" i="4"/>
  <c r="L46" i="4"/>
  <c r="L145" i="4"/>
  <c r="L119" i="4"/>
  <c r="L82" i="4"/>
  <c r="L180" i="4"/>
  <c r="L176" i="4"/>
  <c r="L108" i="4"/>
  <c r="L67" i="4"/>
  <c r="L56" i="4"/>
  <c r="L23" i="4"/>
  <c r="L20" i="4"/>
  <c r="L136" i="4"/>
  <c r="L60" i="4"/>
  <c r="L206" i="4"/>
  <c r="L211" i="4"/>
  <c r="L45" i="4"/>
  <c r="L55" i="4"/>
  <c r="L152" i="4"/>
  <c r="L113" i="4"/>
  <c r="L163" i="4"/>
  <c r="L130" i="4"/>
  <c r="L168" i="4"/>
  <c r="L141" i="4"/>
  <c r="L85" i="4"/>
  <c r="L210" i="4"/>
  <c r="L162" i="4"/>
  <c r="L151" i="4"/>
  <c r="L140" i="4"/>
  <c r="L84" i="4"/>
  <c r="L59" i="4"/>
  <c r="L172" i="4"/>
  <c r="L150" i="4"/>
  <c r="L205" i="4"/>
  <c r="L177" i="4"/>
  <c r="L170" i="4"/>
  <c r="L122" i="4"/>
  <c r="L71" i="4"/>
  <c r="L111" i="4"/>
  <c r="L61" i="4"/>
  <c r="L49" i="4"/>
  <c r="L87" i="4"/>
  <c r="L25" i="4"/>
  <c r="L37" i="4"/>
  <c r="L110" i="4"/>
  <c r="L86" i="4"/>
  <c r="L79" i="4"/>
  <c r="L75" i="4"/>
  <c r="L70" i="4"/>
  <c r="L48" i="4"/>
  <c r="L209" i="4"/>
  <c r="L160" i="4"/>
  <c r="L24" i="4"/>
  <c r="L169" i="4"/>
  <c r="L132" i="4"/>
  <c r="L161" i="4"/>
  <c r="L154" i="4"/>
  <c r="L146" i="4"/>
  <c r="L139" i="4"/>
  <c r="L120" i="4"/>
  <c r="L202" i="4"/>
  <c r="L83" i="4"/>
  <c r="L57" i="4"/>
  <c r="L31" i="4"/>
  <c r="L107" i="4"/>
  <c r="L40" i="4"/>
  <c r="L158" i="4"/>
  <c r="L128" i="4"/>
  <c r="L135" i="4"/>
  <c r="L114" i="4"/>
  <c r="L73" i="4"/>
  <c r="L143" i="4"/>
  <c r="L155" i="4"/>
  <c r="L166" i="4"/>
  <c r="L65" i="4"/>
  <c r="L58" i="4"/>
  <c r="L53" i="4"/>
  <c r="L30" i="4"/>
  <c r="L207" i="4"/>
  <c r="L51" i="4"/>
  <c r="L50" i="4"/>
  <c r="L17" i="4"/>
  <c r="L127" i="4"/>
  <c r="L164" i="4"/>
  <c r="L208" i="4"/>
  <c r="L142" i="4"/>
  <c r="L88" i="4"/>
  <c r="L52" i="4"/>
  <c r="L123" i="4"/>
  <c r="L19" i="4"/>
  <c r="L153" i="4"/>
  <c r="L29" i="4"/>
  <c r="L173" i="4"/>
  <c r="L149" i="4"/>
  <c r="L126" i="4"/>
  <c r="L41" i="4"/>
  <c r="L137" i="4"/>
  <c r="L47" i="4"/>
  <c r="L69" i="4"/>
  <c r="L39" i="4"/>
  <c r="L203" i="4"/>
  <c r="L171" i="4"/>
  <c r="L148" i="4"/>
  <c r="L159" i="4"/>
  <c r="L134" i="4"/>
  <c r="L38" i="4"/>
  <c r="L33" i="4"/>
  <c r="L157" i="4"/>
  <c r="L81" i="4"/>
  <c r="L68" i="4"/>
  <c r="L66" i="4"/>
  <c r="L133" i="4"/>
  <c r="L167" i="4"/>
  <c r="L131" i="4"/>
  <c r="L44" i="4"/>
  <c r="L175" i="4"/>
  <c r="L42" i="4"/>
  <c r="L144" i="4"/>
  <c r="L109" i="4"/>
  <c r="L201" i="4"/>
  <c r="L22" i="4"/>
  <c r="L179" i="4"/>
  <c r="L118" i="4"/>
  <c r="L35" i="4"/>
  <c r="L63" i="4"/>
  <c r="L36" i="4"/>
  <c r="L116" i="4"/>
  <c r="L16" i="4"/>
  <c r="L28" i="4"/>
  <c r="L77" i="4"/>
  <c r="L125" i="4"/>
  <c r="L105" i="4"/>
  <c r="L15" i="4"/>
  <c r="L27" i="4"/>
  <c r="L13" i="4"/>
  <c r="P13" i="9" l="1"/>
  <c r="H13" i="9"/>
  <c r="C49" i="7"/>
  <c r="C87" i="7"/>
  <c r="C21" i="7"/>
  <c r="C136" i="7"/>
  <c r="C124" i="7"/>
  <c r="C46" i="7"/>
  <c r="C141" i="7"/>
  <c r="C126" i="7"/>
  <c r="C41" i="7"/>
  <c r="C68" i="7"/>
  <c r="C34" i="7"/>
  <c r="C19" i="7"/>
  <c r="C176" i="7"/>
  <c r="C159" i="7"/>
  <c r="C20" i="7"/>
  <c r="C132" i="7"/>
  <c r="C31" i="7"/>
  <c r="C33" i="7"/>
  <c r="C39" i="7"/>
  <c r="C144" i="7"/>
  <c r="C190" i="7"/>
  <c r="C135" i="7"/>
  <c r="C151" i="7"/>
  <c r="C44" i="7"/>
  <c r="C43" i="7"/>
  <c r="C11" i="7"/>
  <c r="C167" i="7"/>
  <c r="C25" i="7"/>
  <c r="C145" i="7"/>
  <c r="C65" i="7"/>
  <c r="C58" i="7"/>
  <c r="C188" i="7"/>
  <c r="C150" i="7"/>
  <c r="C93" i="7"/>
  <c r="C51" i="7"/>
  <c r="C161" i="7"/>
  <c r="C89" i="7"/>
  <c r="C121" i="7"/>
  <c r="C30" i="7"/>
  <c r="C181" i="7"/>
  <c r="C170" i="7"/>
  <c r="C139" i="7"/>
  <c r="C22" i="7"/>
  <c r="C70" i="7"/>
  <c r="C50" i="7"/>
  <c r="C79" i="7"/>
  <c r="C59" i="7"/>
  <c r="C122" i="7"/>
  <c r="C75" i="7"/>
  <c r="C102" i="7"/>
  <c r="C40" i="7"/>
  <c r="C94" i="7"/>
  <c r="C154" i="7"/>
  <c r="C169" i="7"/>
  <c r="C60" i="7"/>
  <c r="C38" i="7"/>
  <c r="C160" i="7"/>
  <c r="C185" i="7"/>
  <c r="C153" i="7"/>
  <c r="C96" i="7"/>
  <c r="C77" i="7"/>
  <c r="C80" i="7"/>
  <c r="C57" i="7"/>
  <c r="C162" i="7"/>
  <c r="C166" i="7"/>
  <c r="C125" i="7"/>
  <c r="C91" i="7"/>
  <c r="C61" i="7"/>
  <c r="C152" i="7"/>
  <c r="C105" i="7"/>
  <c r="C106" i="7"/>
  <c r="C18" i="7"/>
  <c r="C134" i="7"/>
  <c r="C127" i="7"/>
  <c r="C133" i="7"/>
  <c r="C32" i="7"/>
  <c r="C101" i="7"/>
  <c r="C56" i="7"/>
  <c r="C140" i="7"/>
  <c r="C62" i="7"/>
  <c r="C157" i="7"/>
  <c r="C81" i="7"/>
  <c r="C146" i="7"/>
  <c r="C182" i="7"/>
  <c r="C165" i="7"/>
  <c r="C104" i="7"/>
  <c r="C130" i="7"/>
  <c r="C149" i="7"/>
  <c r="C48" i="7"/>
  <c r="C92" i="7"/>
  <c r="C45" i="7"/>
  <c r="C143" i="7"/>
  <c r="C24" i="7"/>
  <c r="C172" i="7"/>
  <c r="C69" i="7"/>
  <c r="C163" i="7"/>
  <c r="C138" i="7"/>
  <c r="C155" i="7"/>
  <c r="C171" i="7"/>
  <c r="C128" i="7"/>
  <c r="C52" i="7"/>
  <c r="C90" i="7"/>
  <c r="C164" i="7"/>
  <c r="C156" i="7"/>
  <c r="C174" i="7"/>
  <c r="C85" i="7"/>
  <c r="C82" i="7"/>
  <c r="C54" i="7"/>
  <c r="C187" i="7"/>
  <c r="C189" i="7"/>
  <c r="C97" i="7"/>
  <c r="C168" i="7"/>
  <c r="C73" i="7"/>
  <c r="C103" i="7"/>
  <c r="C148" i="7"/>
  <c r="C66" i="7"/>
  <c r="C142" i="7"/>
  <c r="C131" i="7"/>
  <c r="C83" i="7"/>
  <c r="C47" i="7"/>
  <c r="C67" i="7"/>
  <c r="C78" i="7"/>
  <c r="C129" i="7"/>
  <c r="C147" i="7"/>
  <c r="C183" i="7"/>
  <c r="C186" i="7"/>
  <c r="C158" i="7"/>
  <c r="C26" i="7"/>
  <c r="C71" i="7"/>
  <c r="C123" i="7"/>
  <c r="C137" i="7"/>
  <c r="C84" i="7"/>
  <c r="C36" i="7"/>
  <c r="C120" i="7"/>
  <c r="C184" i="7"/>
  <c r="C37" i="7"/>
  <c r="C180" i="7"/>
  <c r="C29" i="7"/>
  <c r="C17" i="7"/>
  <c r="C64" i="7"/>
  <c r="C99" i="7"/>
  <c r="C28" i="7"/>
  <c r="C178" i="7"/>
  <c r="C15" i="7"/>
  <c r="I11" i="7"/>
  <c r="L11" i="7"/>
  <c r="C138" i="9"/>
  <c r="C65" i="9"/>
  <c r="C44" i="9"/>
  <c r="C55" i="9"/>
  <c r="C197" i="9"/>
  <c r="C173" i="9"/>
  <c r="C96" i="9"/>
  <c r="C205" i="9"/>
  <c r="C165" i="9"/>
  <c r="C142" i="9"/>
  <c r="C196" i="9"/>
  <c r="C147" i="9"/>
  <c r="C108" i="9"/>
  <c r="C35" i="9"/>
  <c r="C151" i="9"/>
  <c r="C137" i="9"/>
  <c r="C94" i="9"/>
  <c r="C171" i="9"/>
  <c r="C161" i="9"/>
  <c r="C43" i="9"/>
  <c r="C180" i="9"/>
  <c r="C36" i="9"/>
  <c r="C150" i="9"/>
  <c r="C72" i="9"/>
  <c r="C139" i="9"/>
  <c r="C178" i="9"/>
  <c r="C75" i="9"/>
  <c r="C214" i="9"/>
  <c r="C181" i="9"/>
  <c r="C210" i="9"/>
  <c r="C175" i="9"/>
  <c r="C179" i="9"/>
  <c r="C34" i="9"/>
  <c r="C153" i="9"/>
  <c r="C80" i="9"/>
  <c r="C191" i="9"/>
  <c r="C167" i="9"/>
  <c r="C79" i="9"/>
  <c r="C46" i="9"/>
  <c r="C136" i="9"/>
  <c r="C92" i="9"/>
  <c r="C145" i="9"/>
  <c r="C116" i="9"/>
  <c r="C208" i="9"/>
  <c r="C159" i="9"/>
  <c r="C177" i="9"/>
  <c r="C67" i="9"/>
  <c r="C68" i="9"/>
  <c r="C89" i="9"/>
  <c r="C29" i="9"/>
  <c r="C97" i="9"/>
  <c r="C98" i="9"/>
  <c r="C64" i="9"/>
  <c r="C95" i="9"/>
  <c r="C54" i="9"/>
  <c r="C155" i="9"/>
  <c r="C200" i="9"/>
  <c r="C38" i="9"/>
  <c r="C152" i="9"/>
  <c r="C211" i="9"/>
  <c r="C107" i="9"/>
  <c r="C140" i="9"/>
  <c r="C57" i="9"/>
  <c r="C149" i="9"/>
  <c r="C157" i="9"/>
  <c r="C39" i="9"/>
  <c r="C184" i="9"/>
  <c r="C144" i="9"/>
  <c r="C206" i="9"/>
  <c r="C209" i="9"/>
  <c r="C119" i="9"/>
  <c r="C202" i="9"/>
  <c r="C201" i="9"/>
  <c r="C212" i="9"/>
  <c r="C23" i="9"/>
  <c r="C30" i="9"/>
  <c r="C170" i="9"/>
  <c r="C91" i="9"/>
  <c r="C28" i="9"/>
  <c r="C172" i="9"/>
  <c r="C162" i="9"/>
  <c r="C47" i="9"/>
  <c r="C77" i="9"/>
  <c r="C148" i="9"/>
  <c r="C166" i="9"/>
  <c r="C59" i="9"/>
  <c r="C117" i="9"/>
  <c r="C143" i="9"/>
  <c r="C58" i="9"/>
  <c r="C60" i="9"/>
  <c r="C115" i="9"/>
  <c r="C63" i="9"/>
  <c r="C163" i="9"/>
  <c r="C82" i="9"/>
  <c r="C37" i="9"/>
  <c r="C154" i="9"/>
  <c r="C169" i="9"/>
  <c r="C146" i="9"/>
  <c r="C203" i="9"/>
  <c r="C176" i="9"/>
  <c r="C160" i="9"/>
  <c r="C52" i="9"/>
  <c r="C104" i="9"/>
  <c r="C90" i="9"/>
  <c r="C45" i="9"/>
  <c r="C56" i="9"/>
  <c r="C182" i="9"/>
  <c r="C21" i="9"/>
  <c r="C22" i="9"/>
  <c r="C158" i="9"/>
  <c r="C204" i="9"/>
  <c r="C66" i="9"/>
  <c r="C141" i="9"/>
  <c r="C105" i="9"/>
  <c r="C114" i="9"/>
  <c r="C76" i="9"/>
  <c r="C53" i="9"/>
  <c r="C213" i="9"/>
  <c r="C174" i="9"/>
  <c r="C110" i="9"/>
  <c r="C168" i="9"/>
  <c r="C199" i="9"/>
  <c r="C27" i="9"/>
  <c r="C198" i="9"/>
  <c r="C49" i="9"/>
  <c r="C93" i="9"/>
  <c r="C156" i="9"/>
  <c r="C164" i="9"/>
  <c r="C24" i="9"/>
  <c r="C78" i="9"/>
  <c r="C84" i="9"/>
  <c r="C106" i="9"/>
  <c r="C118" i="9"/>
  <c r="C20" i="9"/>
  <c r="C74" i="9"/>
  <c r="C88" i="9"/>
  <c r="C195" i="9"/>
  <c r="C33" i="9"/>
  <c r="C135" i="9"/>
  <c r="C62" i="9"/>
  <c r="C42" i="9"/>
  <c r="C51" i="9"/>
  <c r="C103" i="9"/>
  <c r="C26" i="9"/>
  <c r="C189" i="9"/>
  <c r="C41" i="9"/>
  <c r="C86" i="9"/>
  <c r="C70" i="9"/>
  <c r="C193" i="9"/>
  <c r="C19" i="9"/>
  <c r="C112" i="9"/>
  <c r="C32" i="9"/>
  <c r="C101" i="9"/>
  <c r="C17" i="9"/>
  <c r="W13" i="9"/>
  <c r="R13" i="9"/>
  <c r="C13" i="9" s="1"/>
  <c r="C13" i="7"/>
  <c r="O10" i="4"/>
  <c r="R10" i="4"/>
</calcChain>
</file>

<file path=xl/sharedStrings.xml><?xml version="1.0" encoding="utf-8"?>
<sst xmlns="http://schemas.openxmlformats.org/spreadsheetml/2006/main" count="1160" uniqueCount="637">
  <si>
    <t>INDICE DE CUADROS</t>
  </si>
  <si>
    <t>INVESTIGACIÓN</t>
  </si>
  <si>
    <t>Plazas</t>
  </si>
  <si>
    <t>Cuadro I-1</t>
  </si>
  <si>
    <t>Distribución de plazas del Programa de Investigación, por programa y subprograma.  2023.  (Ver Gráfico I-1)</t>
  </si>
  <si>
    <t>Proyectos</t>
  </si>
  <si>
    <t>Cuadro I-2</t>
  </si>
  <si>
    <t>Proyectos nuevos en desarrollo, terminados, cerrados, ampliaciones y reactivaciones por unidad. 2023.  (Ver Gráfico I-2)</t>
  </si>
  <si>
    <t>Cuadro I-3</t>
  </si>
  <si>
    <t>Número de Proyectos activos, nuevos en desarrollo, terminados, ampliaciones, reactivaciones, cerrados y suspendidos. 2019 - 2023</t>
  </si>
  <si>
    <t>Cuadro I-4</t>
  </si>
  <si>
    <t>Número de Proyectos, según tipo por unidad.  2023 (Ver Gráfico I-3)</t>
  </si>
  <si>
    <t>Cuadro I-5</t>
  </si>
  <si>
    <t>Número de Investigadores (as) participantes en los proyectos de investigación, según grado y género, por programa y área.  2023 (Ver Gráfico I-4)</t>
  </si>
  <si>
    <t>Revistas</t>
  </si>
  <si>
    <t>Cuadro I-6</t>
  </si>
  <si>
    <t xml:space="preserve">Número de ejemplares de revistas publicadas. 2023. </t>
  </si>
  <si>
    <t>Cuadro I-7</t>
  </si>
  <si>
    <t xml:space="preserve">Número de libros publicados, según clasificación por modalidad 2023. </t>
  </si>
  <si>
    <t>Bibliotecas</t>
  </si>
  <si>
    <t>Cuadro I-8</t>
  </si>
  <si>
    <t>Número de usuarios atendidos, según tipo de servicio, por biblioteca. 2023. (Ver Gráfico I-5)</t>
  </si>
  <si>
    <t>Cuadro I-9</t>
  </si>
  <si>
    <t>Número de usuarios atendidos, por tipo de servicio. 2019-2023.</t>
  </si>
  <si>
    <t>Cuadro I-10</t>
  </si>
  <si>
    <t>Número de títulos impresos nuevos, por modalidad de adquisición. 2023.</t>
  </si>
  <si>
    <t>Cuadro I-11</t>
  </si>
  <si>
    <t>Número de títulos eléctricos nuevos, por modalidad de adquisición. 2023.</t>
  </si>
  <si>
    <t>Cuadro I-12</t>
  </si>
  <si>
    <t>Material bibliográfico procesado por Sede en el 2023.</t>
  </si>
  <si>
    <t>Cuadro I-13</t>
  </si>
  <si>
    <t>Préstamo de materiales bibliográficos, equipo audiovisual, salas y auditorios, según tipo de servicio, por biblioteca.   2023</t>
  </si>
  <si>
    <t xml:space="preserve">                      Universidad de Costa Rica</t>
  </si>
  <si>
    <t xml:space="preserve">                      Panorama Cuantitativo Universitario</t>
  </si>
  <si>
    <t>Cuadro I-1  Distribución de Plazas del Programa de Investigación, por programa y subprograma.  2023</t>
  </si>
  <si>
    <r>
      <t xml:space="preserve">Plazas  </t>
    </r>
    <r>
      <rPr>
        <b/>
        <vertAlign val="superscript"/>
        <sz val="10"/>
        <rFont val="Arial"/>
        <family val="2"/>
      </rPr>
      <t>1/</t>
    </r>
  </si>
  <si>
    <t>Unidades</t>
  </si>
  <si>
    <t>Total</t>
  </si>
  <si>
    <t>Docente</t>
  </si>
  <si>
    <t>De Apoyo</t>
  </si>
  <si>
    <t xml:space="preserve">Administración </t>
  </si>
  <si>
    <t>abs.</t>
  </si>
  <si>
    <t>%</t>
  </si>
  <si>
    <t>Invetigación</t>
  </si>
  <si>
    <t/>
  </si>
  <si>
    <t>Sede Rodrigo Facio</t>
  </si>
  <si>
    <t>Apoyo a la Investigación</t>
  </si>
  <si>
    <t xml:space="preserve"> Servicios de Apoyo</t>
  </si>
  <si>
    <t xml:space="preserve">  Direcc. Editorial  y Difusión de la Invest. </t>
  </si>
  <si>
    <t xml:space="preserve">  Ofic. de Biblioteca Doc. e Información</t>
  </si>
  <si>
    <t xml:space="preserve">  Jardín Lankester</t>
  </si>
  <si>
    <t xml:space="preserve">  Est. Experimental Fabio Baudrit M.</t>
  </si>
  <si>
    <t xml:space="preserve">  Est. Experimental Alfredo Volio Mata</t>
  </si>
  <si>
    <t xml:space="preserve">  Laboratorio de Ensayos Biologicos</t>
  </si>
  <si>
    <t xml:space="preserve">  Finca de Producción Animal</t>
  </si>
  <si>
    <t xml:space="preserve">  Direc Promo Innov Vinculo Des DIPROVID</t>
  </si>
  <si>
    <t xml:space="preserve">  Unidad de Gestión y Transf. del Conoci.</t>
  </si>
  <si>
    <t xml:space="preserve">  Lab. de Materiales y Modelos Estrc.</t>
  </si>
  <si>
    <t xml:space="preserve">  Finca Exp. Interdis de Model Agrope</t>
  </si>
  <si>
    <t xml:space="preserve">  Red y Museos </t>
  </si>
  <si>
    <t xml:space="preserve"> Unidad Espec Invest de Areas Proteg.</t>
  </si>
  <si>
    <t>Centros e Inst. de Investigación</t>
  </si>
  <si>
    <t xml:space="preserve"> C. Inv. en Biolog. Celular y Molec.</t>
  </si>
  <si>
    <t xml:space="preserve"> C. Inv. en Cs. del Mar y Limnología</t>
  </si>
  <si>
    <t xml:space="preserve"> C. Inv. en Electroq. y Energ. Quím.</t>
  </si>
  <si>
    <t xml:space="preserve"> C. Inv. en Hem. Anorm. y Trast. Af.</t>
  </si>
  <si>
    <t xml:space="preserve"> C. Inv. en Productos Naturales</t>
  </si>
  <si>
    <t xml:space="preserve"> C. Inv. Geofísicas</t>
  </si>
  <si>
    <t xml:space="preserve"> C. Inv. en Enfermedades Tropicales</t>
  </si>
  <si>
    <t xml:space="preserve"> C. Inv. Históricas de América Central</t>
  </si>
  <si>
    <t xml:space="preserve"> C. Inv. en Contaminación Ambiental</t>
  </si>
  <si>
    <t xml:space="preserve"> C. Inv. Agronómicas</t>
  </si>
  <si>
    <t xml:space="preserve"> C. Inv. en Granos y Semillas</t>
  </si>
  <si>
    <t xml:space="preserve"> C. Inv. en Tecnología de Alimentos</t>
  </si>
  <si>
    <t xml:space="preserve"> I. Inv. en Ciencias Económicas</t>
  </si>
  <si>
    <t xml:space="preserve"> I. Inv. Psicológicas</t>
  </si>
  <si>
    <t xml:space="preserve"> I. Inv. En Educación</t>
  </si>
  <si>
    <t xml:space="preserve"> I. Inv. Sociales</t>
  </si>
  <si>
    <t xml:space="preserve"> I. Clodomiro Picado</t>
  </si>
  <si>
    <t xml:space="preserve"> I. Inv. en Salud</t>
  </si>
  <si>
    <t xml:space="preserve"> I. Inv. en Ingeniería </t>
  </si>
  <si>
    <t xml:space="preserve"> C. Inv. en Nutrición Animal</t>
  </si>
  <si>
    <t xml:space="preserve"> I. Inv. Agricolas</t>
  </si>
  <si>
    <t xml:space="preserve"> I. Inv. FilosófIcas</t>
  </si>
  <si>
    <t xml:space="preserve"> C. Inv. en Protección de Cultivo</t>
  </si>
  <si>
    <t xml:space="preserve"> C. Inv. en Ingeniería de Materiales</t>
  </si>
  <si>
    <t xml:space="preserve"> I. Inv. Farmaceuticas</t>
  </si>
  <si>
    <t>C. Inv. en Estudios de la Mujer</t>
  </si>
  <si>
    <t>C. Inv. en Desarrollo Sostenible</t>
  </si>
  <si>
    <t xml:space="preserve"> C. Inv. De identidad de Cultura Latinoamericana</t>
  </si>
  <si>
    <t>C. de Inv. Matemática y  Metamátematica</t>
  </si>
  <si>
    <t xml:space="preserve"> C. Inv. de Agro y Desarrollo Agroempresarial</t>
  </si>
  <si>
    <t xml:space="preserve"> Instituto de Inv. en Lingüística</t>
  </si>
  <si>
    <t>C. Inv. en Matemática Pura y Aplicada</t>
  </si>
  <si>
    <t xml:space="preserve"> I. Inv. Jurídicas</t>
  </si>
  <si>
    <t>C. Inv. en Estructuras Microscopicas</t>
  </si>
  <si>
    <t>Centro Centroamericano de Población</t>
  </si>
  <si>
    <t>Ctro de Inv. Espaciales</t>
  </si>
  <si>
    <t>Ctro de Inv. Atómicas, Nucle. y Molecul</t>
  </si>
  <si>
    <t>Ctro. Inv. y Capacitac. En Admin. Pública</t>
  </si>
  <si>
    <t>Ctro. Inv. en Ciencias Geológicas</t>
  </si>
  <si>
    <t>Ctro. Inv. y Estudios Políticos "J.M. Castro M"</t>
  </si>
  <si>
    <t>Ctro. Inv. Tecnol. Infor y Comunicación</t>
  </si>
  <si>
    <t>Ctro. Inv. en Comunicación</t>
  </si>
  <si>
    <t>Ctro. Inv. Sobre Diversidad Cult y Estud</t>
  </si>
  <si>
    <t>Ctro. Inv. en Neurociencias</t>
  </si>
  <si>
    <t xml:space="preserve"> I. Inv. en Arte</t>
  </si>
  <si>
    <t>Ctro.Inv. en Cs. del Movimiento Huma</t>
  </si>
  <si>
    <t>Ctro.Inv. Antropológicas</t>
  </si>
  <si>
    <t>Ctro. Inv. en Cuidado de Enferm. Y Salud</t>
  </si>
  <si>
    <t>Ctro. Inv. Biodiversidad y Ecolog. Tropical</t>
  </si>
  <si>
    <t>Ctro. Inv. en Cirujía y Cáncer</t>
  </si>
  <si>
    <t>Ctro. Inv. Observatorio del Desarrollo</t>
  </si>
  <si>
    <t>Sistema de Estudios de Posgrado</t>
  </si>
  <si>
    <t>Desarrollo Regional</t>
  </si>
  <si>
    <t xml:space="preserve">  Investigación (San Ramón)</t>
  </si>
  <si>
    <t xml:space="preserve">  Investigación (Guanacaste)</t>
  </si>
  <si>
    <t xml:space="preserve">  Investigación (Turrialba)  2/</t>
  </si>
  <si>
    <t xml:space="preserve">  Investigación (Caribe)</t>
  </si>
  <si>
    <t xml:space="preserve">  Investigación (Puntarenas)</t>
  </si>
  <si>
    <t xml:space="preserve">  Investigación (Golfito)</t>
  </si>
  <si>
    <r>
      <t>1/</t>
    </r>
    <r>
      <rPr>
        <sz val="10"/>
        <color indexed="8"/>
        <rFont val="Arial"/>
        <family val="2"/>
      </rPr>
      <t xml:space="preserve">  Incluyen las horas profesor según corresponda, convertidas a equivalentes de tiempo completo, y contemplan plazas en propiedad e interinas.</t>
    </r>
  </si>
  <si>
    <r>
      <t>2/</t>
    </r>
    <r>
      <rPr>
        <sz val="10"/>
        <rFont val="Arial"/>
        <family val="2"/>
      </rPr>
      <t xml:space="preserve"> Incluyen el Recinto de Paraíso y el de Guápiles.</t>
    </r>
  </si>
  <si>
    <t xml:space="preserve">     </t>
  </si>
  <si>
    <t>Fuente:  Presupuesto por Programas y Actividades, Relación de Puestos 2023</t>
  </si>
  <si>
    <t xml:space="preserve">              Oficina de Planificación Universitaria. </t>
  </si>
  <si>
    <t xml:space="preserve">                    Universidad de Costa Rica</t>
  </si>
  <si>
    <t xml:space="preserve">                    Panorama Cuantitativo Universiatrio</t>
  </si>
  <si>
    <t>Cuadro I-2:   Proyectos activos, nuevos, suspendidos, cerrados, terminados, ampliaciones y reactivaciones por unidad. 2023</t>
  </si>
  <si>
    <r>
      <t>Activos</t>
    </r>
    <r>
      <rPr>
        <vertAlign val="superscript"/>
        <sz val="10"/>
        <color indexed="8"/>
        <rFont val="Arial"/>
        <family val="2"/>
      </rPr>
      <t xml:space="preserve"> 1/</t>
    </r>
  </si>
  <si>
    <r>
      <t>Nuevos</t>
    </r>
    <r>
      <rPr>
        <vertAlign val="superscript"/>
        <sz val="10"/>
        <color indexed="8"/>
        <rFont val="Arial"/>
        <family val="2"/>
      </rPr>
      <t xml:space="preserve"> 2/</t>
    </r>
  </si>
  <si>
    <r>
      <t>Suspendidos</t>
    </r>
    <r>
      <rPr>
        <vertAlign val="superscript"/>
        <sz val="10"/>
        <color indexed="8"/>
        <rFont val="Arial"/>
        <family val="2"/>
      </rPr>
      <t xml:space="preserve"> 3/</t>
    </r>
  </si>
  <si>
    <r>
      <t xml:space="preserve">Cerrados </t>
    </r>
    <r>
      <rPr>
        <vertAlign val="superscript"/>
        <sz val="10"/>
        <rFont val="Arial"/>
        <family val="2"/>
      </rPr>
      <t>4/</t>
    </r>
  </si>
  <si>
    <r>
      <t xml:space="preserve">Terminados </t>
    </r>
    <r>
      <rPr>
        <vertAlign val="superscript"/>
        <sz val="10"/>
        <rFont val="Arial"/>
        <family val="2"/>
      </rPr>
      <t>5/</t>
    </r>
  </si>
  <si>
    <r>
      <t xml:space="preserve">Ampliaciones </t>
    </r>
    <r>
      <rPr>
        <vertAlign val="superscript"/>
        <sz val="10"/>
        <color theme="1"/>
        <rFont val="Arial"/>
        <family val="2"/>
      </rPr>
      <t>6</t>
    </r>
    <r>
      <rPr>
        <vertAlign val="superscript"/>
        <sz val="10"/>
        <rFont val="Arial"/>
        <family val="2"/>
      </rPr>
      <t>/</t>
    </r>
  </si>
  <si>
    <r>
      <t xml:space="preserve">Reactivaciones </t>
    </r>
    <r>
      <rPr>
        <vertAlign val="superscript"/>
        <sz val="10"/>
        <color theme="1"/>
        <rFont val="Arial"/>
        <family val="2"/>
      </rPr>
      <t>7</t>
    </r>
    <r>
      <rPr>
        <vertAlign val="superscript"/>
        <sz val="10"/>
        <rFont val="Arial"/>
        <family val="2"/>
      </rPr>
      <t>/</t>
    </r>
  </si>
  <si>
    <t xml:space="preserve">                              Proyectos</t>
  </si>
  <si>
    <t xml:space="preserve">      abs.</t>
  </si>
  <si>
    <t xml:space="preserve">   %</t>
  </si>
  <si>
    <t>Universidad de Costa Rica</t>
  </si>
  <si>
    <t>Programa de Docencia</t>
  </si>
  <si>
    <t>Área de Artes y Letras</t>
  </si>
  <si>
    <t xml:space="preserve">  Facultad de Bellas Artes</t>
  </si>
  <si>
    <t xml:space="preserve">   Decanato</t>
  </si>
  <si>
    <t xml:space="preserve">   Artes Musicales</t>
  </si>
  <si>
    <t xml:space="preserve">   Artes Dramáticas</t>
  </si>
  <si>
    <t xml:space="preserve">   Artes Plásticas</t>
  </si>
  <si>
    <t xml:space="preserve">  Facultad de Letras</t>
  </si>
  <si>
    <t xml:space="preserve">   Filología</t>
  </si>
  <si>
    <t xml:space="preserve">   Filosofía</t>
  </si>
  <si>
    <t xml:space="preserve">   Lenguas Modernas</t>
  </si>
  <si>
    <t>Área de Ciencias Básicas</t>
  </si>
  <si>
    <t xml:space="preserve">  Facultad de Ciencias</t>
  </si>
  <si>
    <t xml:space="preserve">   Biología </t>
  </si>
  <si>
    <t xml:space="preserve">   Física</t>
  </si>
  <si>
    <t xml:space="preserve">   Geología </t>
  </si>
  <si>
    <t xml:space="preserve">   Matemática</t>
  </si>
  <si>
    <t xml:space="preserve">   Química</t>
  </si>
  <si>
    <t>Área de Ciencias Sociales</t>
  </si>
  <si>
    <t xml:space="preserve"> Facultad de Ciencias Económicas</t>
  </si>
  <si>
    <t xml:space="preserve">   Decanato de Cs. Economicas </t>
  </si>
  <si>
    <t xml:space="preserve">   Administración de Negocios</t>
  </si>
  <si>
    <t xml:space="preserve">   Administración Pública</t>
  </si>
  <si>
    <t xml:space="preserve">   Económia</t>
  </si>
  <si>
    <t xml:space="preserve">   Estadística</t>
  </si>
  <si>
    <t xml:space="preserve"> Facultad de Derecho</t>
  </si>
  <si>
    <t xml:space="preserve"> Facultad de Ciencias Sociales</t>
  </si>
  <si>
    <t xml:space="preserve">   Decanato Ciencias Sociales</t>
  </si>
  <si>
    <t xml:space="preserve">   Antropología</t>
  </si>
  <si>
    <t xml:space="preserve">   Sociología</t>
  </si>
  <si>
    <t xml:space="preserve">   Cs. de la Comunicación Colectiva</t>
  </si>
  <si>
    <t xml:space="preserve">   Ciencias Políticas</t>
  </si>
  <si>
    <t xml:space="preserve">   Historia </t>
  </si>
  <si>
    <t xml:space="preserve">   Geografía</t>
  </si>
  <si>
    <t xml:space="preserve">   Psicología</t>
  </si>
  <si>
    <t xml:space="preserve">   Trabajo Social</t>
  </si>
  <si>
    <t xml:space="preserve"> Facultad de Educación</t>
  </si>
  <si>
    <t xml:space="preserve">   Decanato de Educación</t>
  </si>
  <si>
    <t xml:space="preserve">   Administración Educativa</t>
  </si>
  <si>
    <t xml:space="preserve">   Formación Docente</t>
  </si>
  <si>
    <t xml:space="preserve">   Educación Especial</t>
  </si>
  <si>
    <t xml:space="preserve">   Bibliotecología</t>
  </si>
  <si>
    <t xml:space="preserve">   Educación Física y Deportes</t>
  </si>
  <si>
    <t>Área de Salud</t>
  </si>
  <si>
    <t xml:space="preserve">  Facultad de Medicina</t>
  </si>
  <si>
    <t xml:space="preserve">  Decanato Medicina</t>
  </si>
  <si>
    <t xml:space="preserve">   Medicina</t>
  </si>
  <si>
    <t xml:space="preserve">   Enfermería</t>
  </si>
  <si>
    <t xml:space="preserve">   Nutrición</t>
  </si>
  <si>
    <t xml:space="preserve">   Tecnologías en Salud </t>
  </si>
  <si>
    <t xml:space="preserve">   Salud Pública</t>
  </si>
  <si>
    <t xml:space="preserve">  Facultad de Microbiología</t>
  </si>
  <si>
    <t xml:space="preserve">  Facultad de Odontología</t>
  </si>
  <si>
    <t>Área de Ingeniería y Arquitectura</t>
  </si>
  <si>
    <t xml:space="preserve">  Facultad de Ingeniería</t>
  </si>
  <si>
    <t xml:space="preserve">   Decanato de Ingeniería</t>
  </si>
  <si>
    <t xml:space="preserve">   Ingeniería Civil</t>
  </si>
  <si>
    <t xml:space="preserve">   Ingeniería Eléctrica</t>
  </si>
  <si>
    <t xml:space="preserve">   Ingeniería Industrial</t>
  </si>
  <si>
    <t xml:space="preserve">   Ingeniería Mecánica</t>
  </si>
  <si>
    <t xml:space="preserve">   Ingeniería Química</t>
  </si>
  <si>
    <t xml:space="preserve">   Cs. Computación e Informática</t>
  </si>
  <si>
    <t xml:space="preserve">   Arquitectura</t>
  </si>
  <si>
    <t xml:space="preserve">   Ingeniería Topográfica</t>
  </si>
  <si>
    <t xml:space="preserve">   Ingeniería Biosistemas</t>
  </si>
  <si>
    <r>
      <t>Suspendicos</t>
    </r>
    <r>
      <rPr>
        <vertAlign val="superscript"/>
        <sz val="10"/>
        <color indexed="8"/>
        <rFont val="Arial"/>
        <family val="2"/>
      </rPr>
      <t xml:space="preserve"> 3/</t>
    </r>
  </si>
  <si>
    <t xml:space="preserve">                             Proyectos</t>
  </si>
  <si>
    <t>Área de Ciencias Agroalimentarias</t>
  </si>
  <si>
    <t xml:space="preserve">  Facultad de Cs. Agroalimentarias</t>
  </si>
  <si>
    <t xml:space="preserve">   Decanato de Cs. Agroalimentarias</t>
  </si>
  <si>
    <t xml:space="preserve">   Zootecnía</t>
  </si>
  <si>
    <t xml:space="preserve">   Agronomia</t>
  </si>
  <si>
    <t xml:space="preserve">   Economía Agrícola y Agronegocios</t>
  </si>
  <si>
    <t>Escuela de Estudios Generales</t>
  </si>
  <si>
    <t>Centro de Evaluación Académica</t>
  </si>
  <si>
    <t>Programa de Investigación</t>
  </si>
  <si>
    <t xml:space="preserve"> Unidades de apoyo</t>
  </si>
  <si>
    <t xml:space="preserve">   Est. Exp. Fabio Baudrit</t>
  </si>
  <si>
    <t xml:space="preserve">   Est. Exp. Ganado Lechero</t>
  </si>
  <si>
    <t xml:space="preserve">   LEBI</t>
  </si>
  <si>
    <t xml:space="preserve">   Jardín Lankester</t>
  </si>
  <si>
    <t xml:space="preserve">   SIEDIN</t>
  </si>
  <si>
    <t>Centros e Institutos de investigación</t>
  </si>
  <si>
    <t xml:space="preserve">   CCP</t>
  </si>
  <si>
    <t xml:space="preserve">   C.E.L.E.Q.</t>
  </si>
  <si>
    <t xml:space="preserve">   C.I.A.</t>
  </si>
  <si>
    <t xml:space="preserve">   C.I.A.N</t>
  </si>
  <si>
    <t xml:space="preserve">   C.I.B.C.M.</t>
  </si>
  <si>
    <t xml:space="preserve">   C.I.B.E.T.</t>
  </si>
  <si>
    <t xml:space="preserve">   C.I.C.A.</t>
  </si>
  <si>
    <t xml:space="preserve">   C.I.CANUN.</t>
  </si>
  <si>
    <t xml:space="preserve">   C.I.C.AP</t>
  </si>
  <si>
    <t xml:space="preserve">   C.I.C.ES</t>
  </si>
  <si>
    <t xml:space="preserve">   CICG</t>
  </si>
  <si>
    <t xml:space="preserve">   C.I.CI.CA</t>
  </si>
  <si>
    <t xml:space="preserve">   C.I.CI.MA</t>
  </si>
  <si>
    <t xml:space="preserve">   C.I.C.OM</t>
  </si>
  <si>
    <t xml:space="preserve">   C.I.DI.CER</t>
  </si>
  <si>
    <t xml:space="preserve">   C.I.E.D.A.</t>
  </si>
  <si>
    <t xml:space="preserve">   C.I.DES</t>
  </si>
  <si>
    <t xml:space="preserve">   C.I.E.M.</t>
  </si>
  <si>
    <t xml:space="preserve">   C.I.E.M.I.C.</t>
  </si>
  <si>
    <t xml:space="preserve">   C.I.E.P.</t>
  </si>
  <si>
    <t xml:space="preserve">   C.I.E.T.</t>
  </si>
  <si>
    <t xml:space="preserve">   C.I.GE.FI.</t>
  </si>
  <si>
    <t xml:space="preserve">   C.I.GRA.S.</t>
  </si>
  <si>
    <t xml:space="preserve">   C.I.H.A.C.</t>
  </si>
  <si>
    <t xml:space="preserve">   C.I.H.A.T.A.</t>
  </si>
  <si>
    <t xml:space="preserve">   C.I.I.C.LA.</t>
  </si>
  <si>
    <t xml:space="preserve">   C.I.MAR.</t>
  </si>
  <si>
    <t xml:space="preserve">   CIMM</t>
  </si>
  <si>
    <t xml:space="preserve">   CIMOHU</t>
  </si>
  <si>
    <t xml:space="preserve">   CIMPA</t>
  </si>
  <si>
    <t xml:space="preserve">   CIN</t>
  </si>
  <si>
    <t xml:space="preserve">   C.I.N.A.</t>
  </si>
  <si>
    <t xml:space="preserve">   C.I.NES.PA.</t>
  </si>
  <si>
    <t xml:space="preserve">   C.I.OdD.</t>
  </si>
  <si>
    <t xml:space="preserve">   C.I.PRO.C.</t>
  </si>
  <si>
    <t xml:space="preserve">   C.I.PRO.NA.</t>
  </si>
  <si>
    <t xml:space="preserve">   C.I.T.A.</t>
  </si>
  <si>
    <t xml:space="preserve">   CITIC</t>
  </si>
  <si>
    <t xml:space="preserve">   FEIMA</t>
  </si>
  <si>
    <t xml:space="preserve">   I.C.P.</t>
  </si>
  <si>
    <t xml:space="preserve">    IIA</t>
  </si>
  <si>
    <t xml:space="preserve">   I.I.ARTE</t>
  </si>
  <si>
    <t xml:space="preserve">   I.I.C.E.</t>
  </si>
  <si>
    <t xml:space="preserve">   I.I.J.</t>
  </si>
  <si>
    <t xml:space="preserve">   I.I.P.</t>
  </si>
  <si>
    <t xml:space="preserve">   I.I.S.</t>
  </si>
  <si>
    <t xml:space="preserve">   IN.I.E.</t>
  </si>
  <si>
    <t xml:space="preserve">   IN.I.F.</t>
  </si>
  <si>
    <t xml:space="preserve">   INIFAR</t>
  </si>
  <si>
    <t xml:space="preserve">   IN.I.I.</t>
  </si>
  <si>
    <t xml:space="preserve">   INIL</t>
  </si>
  <si>
    <t xml:space="preserve">   IN.I.SA.</t>
  </si>
  <si>
    <t>Programa de Estudios de Posgrado</t>
  </si>
  <si>
    <t xml:space="preserve">    Sistemas de Estudios de Posgrado</t>
  </si>
  <si>
    <t>Otras Unidades</t>
  </si>
  <si>
    <t xml:space="preserve">   Vicerrectoría de Investigación</t>
  </si>
  <si>
    <t xml:space="preserve">   SIBDI</t>
  </si>
  <si>
    <t xml:space="preserve">   Oficina de Bienestar y Salud</t>
  </si>
  <si>
    <t xml:space="preserve">   </t>
  </si>
  <si>
    <t xml:space="preserve">  Sedes Regionales</t>
  </si>
  <si>
    <t xml:space="preserve">   Sede Regional de Occidente</t>
  </si>
  <si>
    <t xml:space="preserve">   Sede Regional del Atlántico </t>
  </si>
  <si>
    <t xml:space="preserve">   Sede Regional de Guanacaste</t>
  </si>
  <si>
    <t xml:space="preserve">   Sede Regional del Caribe</t>
  </si>
  <si>
    <t xml:space="preserve">   Sede Regional del Pacífico</t>
  </si>
  <si>
    <t xml:space="preserve">   Sede Regional del Sur</t>
  </si>
  <si>
    <r>
      <rPr>
        <vertAlign val="superscript"/>
        <sz val="10"/>
        <rFont val="Arial"/>
        <family val="2"/>
      </rPr>
      <t>1/</t>
    </r>
    <r>
      <rPr>
        <sz val="10"/>
        <rFont val="Arial"/>
        <family val="2"/>
      </rPr>
      <t xml:space="preserve">  Todo proyecto que estuvo vigente en el periodo determinado.</t>
    </r>
  </si>
  <si>
    <r>
      <t>2/</t>
    </r>
    <r>
      <rPr>
        <sz val="10"/>
        <rFont val="Arial"/>
        <family val="2"/>
      </rPr>
      <t xml:space="preserve">  Propuestas aprobadas en la Vicerrectoría de Investigación.</t>
    </r>
  </si>
  <si>
    <r>
      <t>3/</t>
    </r>
    <r>
      <rPr>
        <sz val="10"/>
        <rFont val="Arial"/>
        <family val="2"/>
      </rPr>
      <t xml:space="preserve">  La ejecución del proyecto ha sido paralizada temporalmente, por lo tanto, las actividades registradas para el proyecto se encuentran suspendidas. </t>
    </r>
  </si>
  <si>
    <r>
      <t>4/</t>
    </r>
    <r>
      <rPr>
        <sz val="10"/>
        <rFont val="Arial"/>
        <family val="2"/>
      </rPr>
      <t xml:space="preserve">  La ejecución del proyecto ha sido paralizada indefinidamente sin que éste haya alcanzado los objetivos propuestos.</t>
    </r>
  </si>
  <si>
    <r>
      <t xml:space="preserve">5/ </t>
    </r>
    <r>
      <rPr>
        <sz val="10"/>
        <rFont val="Arial"/>
        <family val="2"/>
      </rPr>
      <t xml:space="preserve"> Son aquellos proyectos que una vez concluída su vigencia de ejecución se dan por terminados. Generalmente los proyectos que terminan en un determinado año se vienen ejecutando de años atrás. Para efectos estadísticos, se contabilizan a partir del momento en que terminan su ejecución.</t>
    </r>
  </si>
  <si>
    <r>
      <t xml:space="preserve">6/  </t>
    </r>
    <r>
      <rPr>
        <sz val="10"/>
        <rFont val="Arial"/>
        <family val="2"/>
      </rPr>
      <t>Ampliación de proyectos en desarrollo y se toman por periodo de vigencia.</t>
    </r>
  </si>
  <si>
    <r>
      <t xml:space="preserve">7/  </t>
    </r>
    <r>
      <rPr>
        <sz val="10"/>
        <rFont val="Arial"/>
        <family val="2"/>
      </rPr>
      <t>Reactivación de proyectos suspendidos.</t>
    </r>
  </si>
  <si>
    <t>Fuente:  Vicerrectoría de Investigación.</t>
  </si>
  <si>
    <t xml:space="preserve">              Oficina de Planificación Universitaria.</t>
  </si>
  <si>
    <t xml:space="preserve">                    Panorama Cuantitativo Universitario</t>
  </si>
  <si>
    <t>Cuadro I-3:  Número de Proyectos de investigación según estado. 2019 - 2023</t>
  </si>
  <si>
    <t>Proyectos                    Año</t>
  </si>
  <si>
    <t>2019</t>
  </si>
  <si>
    <t>2020</t>
  </si>
  <si>
    <t>2021</t>
  </si>
  <si>
    <t>2022</t>
  </si>
  <si>
    <t>2023</t>
  </si>
  <si>
    <r>
      <t xml:space="preserve">Activos  </t>
    </r>
    <r>
      <rPr>
        <vertAlign val="superscript"/>
        <sz val="12"/>
        <rFont val="Arial"/>
        <family val="2"/>
      </rPr>
      <t>1/</t>
    </r>
  </si>
  <si>
    <r>
      <t xml:space="preserve">Nuevos </t>
    </r>
    <r>
      <rPr>
        <vertAlign val="superscript"/>
        <sz val="12"/>
        <rFont val="Arial"/>
        <family val="2"/>
      </rPr>
      <t>2/</t>
    </r>
    <r>
      <rPr>
        <sz val="12"/>
        <rFont val="Arial"/>
        <family val="2"/>
      </rPr>
      <t xml:space="preserve"> </t>
    </r>
  </si>
  <si>
    <r>
      <t xml:space="preserve">Suspendidos   </t>
    </r>
    <r>
      <rPr>
        <vertAlign val="superscript"/>
        <sz val="12"/>
        <rFont val="Arial"/>
        <family val="2"/>
      </rPr>
      <t>3/</t>
    </r>
  </si>
  <si>
    <r>
      <t xml:space="preserve">Cerrados   </t>
    </r>
    <r>
      <rPr>
        <vertAlign val="superscript"/>
        <sz val="12"/>
        <rFont val="Arial"/>
        <family val="2"/>
      </rPr>
      <t>4/</t>
    </r>
  </si>
  <si>
    <r>
      <t xml:space="preserve">Terminados  </t>
    </r>
    <r>
      <rPr>
        <vertAlign val="superscript"/>
        <sz val="12"/>
        <rFont val="Arial"/>
        <family val="2"/>
      </rPr>
      <t>5/</t>
    </r>
  </si>
  <si>
    <r>
      <t xml:space="preserve">Ampliaciones </t>
    </r>
    <r>
      <rPr>
        <vertAlign val="superscript"/>
        <sz val="12"/>
        <rFont val="Arial"/>
        <family val="2"/>
      </rPr>
      <t>6/</t>
    </r>
  </si>
  <si>
    <r>
      <t xml:space="preserve">Reactivaciones </t>
    </r>
    <r>
      <rPr>
        <vertAlign val="superscript"/>
        <sz val="12"/>
        <rFont val="Arial"/>
        <family val="2"/>
      </rPr>
      <t>7/</t>
    </r>
  </si>
  <si>
    <r>
      <t xml:space="preserve">Desarrollo </t>
    </r>
    <r>
      <rPr>
        <vertAlign val="superscript"/>
        <sz val="12"/>
        <rFont val="Arial"/>
        <family val="2"/>
      </rPr>
      <t>8/</t>
    </r>
  </si>
  <si>
    <t>Vencido</t>
  </si>
  <si>
    <r>
      <t xml:space="preserve">8/  </t>
    </r>
    <r>
      <rPr>
        <sz val="10"/>
        <rFont val="Arial"/>
        <family val="2"/>
      </rPr>
      <t>Total de poyectos en desarrollo.</t>
    </r>
  </si>
  <si>
    <t xml:space="preserve">                    Panorama Cuantitativo Universiatario</t>
  </si>
  <si>
    <t>Cuadro I-4:   Proyectos de investigación según tipo, por unidad.  2023</t>
  </si>
  <si>
    <r>
      <t xml:space="preserve">Total </t>
    </r>
    <r>
      <rPr>
        <vertAlign val="superscript"/>
        <sz val="10"/>
        <color indexed="8"/>
        <rFont val="Arial"/>
        <family val="2"/>
      </rPr>
      <t>1/</t>
    </r>
  </si>
  <si>
    <t>Básica</t>
  </si>
  <si>
    <t>Aplicada</t>
  </si>
  <si>
    <t>Tecnológica</t>
  </si>
  <si>
    <t xml:space="preserve">                                   Proyectos</t>
  </si>
  <si>
    <t xml:space="preserve">   Decanato de Bellas Artes</t>
  </si>
  <si>
    <t xml:space="preserve">   Economía</t>
  </si>
  <si>
    <t xml:space="preserve">   Antropología </t>
  </si>
  <si>
    <t xml:space="preserve">  Facultad de Ciencias Agroalimentarias</t>
  </si>
  <si>
    <t xml:space="preserve">   Decanato de Agronomía</t>
  </si>
  <si>
    <t xml:space="preserve">   Zootécnia</t>
  </si>
  <si>
    <t xml:space="preserve">    Agronomia</t>
  </si>
  <si>
    <r>
      <t xml:space="preserve">Total </t>
    </r>
    <r>
      <rPr>
        <vertAlign val="superscript"/>
        <sz val="10"/>
        <rFont val="Arial"/>
        <family val="2"/>
      </rPr>
      <t>1/</t>
    </r>
  </si>
  <si>
    <t>CCP</t>
  </si>
  <si>
    <t>CELEQ</t>
  </si>
  <si>
    <t>CIA</t>
  </si>
  <si>
    <t>CIAN</t>
  </si>
  <si>
    <t>CIBCM</t>
  </si>
  <si>
    <t>CIBET</t>
  </si>
  <si>
    <t>CICA</t>
  </si>
  <si>
    <t>CICANUM</t>
  </si>
  <si>
    <t>CICAP</t>
  </si>
  <si>
    <t>CICES</t>
  </si>
  <si>
    <t>CICG</t>
  </si>
  <si>
    <t>CICICA</t>
  </si>
  <si>
    <t>CICIMA</t>
  </si>
  <si>
    <t>CICOM</t>
  </si>
  <si>
    <t>CIDICER</t>
  </si>
  <si>
    <t>CIEDA</t>
  </si>
  <si>
    <t>CIEDES</t>
  </si>
  <si>
    <t>CIEM</t>
  </si>
  <si>
    <t>CIEMIC</t>
  </si>
  <si>
    <t>CIEP</t>
  </si>
  <si>
    <t>CIET</t>
  </si>
  <si>
    <t>CIGEFI</t>
  </si>
  <si>
    <t>CIGRAS</t>
  </si>
  <si>
    <t>CIHAC</t>
  </si>
  <si>
    <t>CIHATA</t>
  </si>
  <si>
    <t>CIICLA</t>
  </si>
  <si>
    <t>CIMAR</t>
  </si>
  <si>
    <t>CIMM</t>
  </si>
  <si>
    <t>CIMOHU</t>
  </si>
  <si>
    <t>CIMPA</t>
  </si>
  <si>
    <t>CIN</t>
  </si>
  <si>
    <t>CINA</t>
  </si>
  <si>
    <t>CINESPA</t>
  </si>
  <si>
    <t>CIOdD</t>
  </si>
  <si>
    <t>CIPROC</t>
  </si>
  <si>
    <t>CIPRONA</t>
  </si>
  <si>
    <t>CITA</t>
  </si>
  <si>
    <t>CITIC</t>
  </si>
  <si>
    <t>FEIMA</t>
  </si>
  <si>
    <t>ICP</t>
  </si>
  <si>
    <t>IIA</t>
  </si>
  <si>
    <t>IIARTE</t>
  </si>
  <si>
    <t>IICE</t>
  </si>
  <si>
    <t>IIJ</t>
  </si>
  <si>
    <t>IIP</t>
  </si>
  <si>
    <t>IIS</t>
  </si>
  <si>
    <t>INIE</t>
  </si>
  <si>
    <t>INIF</t>
  </si>
  <si>
    <t>INIFAR</t>
  </si>
  <si>
    <t>INII</t>
  </si>
  <si>
    <t>INIL</t>
  </si>
  <si>
    <t>INISA</t>
  </si>
  <si>
    <t>Programa de Dirección Superior</t>
  </si>
  <si>
    <t xml:space="preserve"> Vicerrectorías</t>
  </si>
  <si>
    <t xml:space="preserve">   Vicerrectoría de Docencia</t>
  </si>
  <si>
    <r>
      <t xml:space="preserve">1/ </t>
    </r>
    <r>
      <rPr>
        <sz val="11"/>
        <color theme="1"/>
        <rFont val="Aptos Narrow"/>
        <family val="2"/>
        <scheme val="minor"/>
      </rPr>
      <t xml:space="preserve"> La distribución vertical es con respecto al total de la Universidad y la distribución horizontal es con respecto al total de la Unidad.</t>
    </r>
  </si>
  <si>
    <t>Cuadro I-5:   Número de Investigadores (as) participantes en los proyectos de investigación según grado y género, por programa y área  2023</t>
  </si>
  <si>
    <t>Unidades              Grado</t>
  </si>
  <si>
    <t>Bachillerato</t>
  </si>
  <si>
    <t>Licenciatura</t>
  </si>
  <si>
    <r>
      <t xml:space="preserve">Maestria  </t>
    </r>
    <r>
      <rPr>
        <vertAlign val="superscript"/>
        <sz val="10"/>
        <color indexed="8"/>
        <rFont val="Arial"/>
        <family val="2"/>
      </rPr>
      <t>2/</t>
    </r>
  </si>
  <si>
    <t>Doctorado</t>
  </si>
  <si>
    <t xml:space="preserve">                                     Género</t>
  </si>
  <si>
    <t>Hombre</t>
  </si>
  <si>
    <t>Mujer</t>
  </si>
  <si>
    <t xml:space="preserve"> Sede Rodrigo Facio</t>
  </si>
  <si>
    <t xml:space="preserve">  Programa de Docencia</t>
  </si>
  <si>
    <t xml:space="preserve">   Área de Artes y Letras</t>
  </si>
  <si>
    <t xml:space="preserve">   Deacanato de Bellas Artes</t>
  </si>
  <si>
    <t xml:space="preserve">   Decanato de Letras</t>
  </si>
  <si>
    <t xml:space="preserve">   Área de Ciencias Básicas</t>
  </si>
  <si>
    <t xml:space="preserve">   Decanato de Ciencias</t>
  </si>
  <si>
    <t xml:space="preserve">   Área de Ciencias Sociales</t>
  </si>
  <si>
    <t xml:space="preserve">   Decanato de Ciencias Económicas</t>
  </si>
  <si>
    <t>Facultas de Derecho</t>
  </si>
  <si>
    <t xml:space="preserve">   Decanato de Ciencias Sociales</t>
  </si>
  <si>
    <t xml:space="preserve">   Área de Salud</t>
  </si>
  <si>
    <t xml:space="preserve">  Facultad de Farmacia</t>
  </si>
  <si>
    <t xml:space="preserve">   Área de Ingeniería y Arquitectura</t>
  </si>
  <si>
    <t xml:space="preserve">   Área de Ciencias Agroalimentarias</t>
  </si>
  <si>
    <t xml:space="preserve">   Decanato de Cs. Agronómicas</t>
  </si>
  <si>
    <t xml:space="preserve">   Agronomía</t>
  </si>
  <si>
    <t xml:space="preserve">   Zootecnia</t>
  </si>
  <si>
    <t xml:space="preserve">   Tecnología de Alimentos</t>
  </si>
  <si>
    <t xml:space="preserve">  Programa de Investigación</t>
  </si>
  <si>
    <t xml:space="preserve">   LANAMME</t>
  </si>
  <si>
    <t xml:space="preserve">   C.I.AN</t>
  </si>
  <si>
    <t xml:space="preserve">   C.I.BET</t>
  </si>
  <si>
    <t xml:space="preserve">   C.I.C.E.S</t>
  </si>
  <si>
    <t xml:space="preserve">   C.I.M.M.</t>
  </si>
  <si>
    <t xml:space="preserve">   C.I.OdD</t>
  </si>
  <si>
    <t xml:space="preserve">   C.I.PRO.C</t>
  </si>
  <si>
    <t xml:space="preserve">   I.I.A.</t>
  </si>
  <si>
    <t xml:space="preserve">   IN.I.FAR</t>
  </si>
  <si>
    <t xml:space="preserve">   PRODUS</t>
  </si>
  <si>
    <t xml:space="preserve">  Otros Programas</t>
  </si>
  <si>
    <t xml:space="preserve"> Vicerrectorías y otras unidades</t>
  </si>
  <si>
    <t xml:space="preserve">   Centro de Evaluación Académica</t>
  </si>
  <si>
    <t xml:space="preserve">   Unidades Administrativas</t>
  </si>
  <si>
    <t xml:space="preserve">   Vicerrectoría de Acción Social</t>
  </si>
  <si>
    <t xml:space="preserve">   Vicerrectoría de Vida Estudiantil</t>
  </si>
  <si>
    <t xml:space="preserve">   Vicerrectoría de Administración</t>
  </si>
  <si>
    <t xml:space="preserve">   Rectoría </t>
  </si>
  <si>
    <t xml:space="preserve">   PROCIC</t>
  </si>
  <si>
    <t xml:space="preserve">   Deconocida</t>
  </si>
  <si>
    <t xml:space="preserve"> Sedes Regionales</t>
  </si>
  <si>
    <r>
      <t xml:space="preserve">1/ </t>
    </r>
    <r>
      <rPr>
        <sz val="10"/>
        <color theme="1"/>
        <rFont val="Arial"/>
        <family val="2"/>
      </rPr>
      <t xml:space="preserve"> La distribución vertical es con respecto al total de la Universidad y la distribución horizontal es con respecto al total de la Unidad.</t>
    </r>
  </si>
  <si>
    <r>
      <t xml:space="preserve">2/ </t>
    </r>
    <r>
      <rPr>
        <sz val="10"/>
        <rFont val="Arial"/>
        <family val="2"/>
      </rPr>
      <t xml:space="preserve"> En la Maestría se incluyen 5 especialidades, 3 en hombres y 2 en mujeres.</t>
    </r>
  </si>
  <si>
    <t>F:\PLANI\PANORAMA\ESTAD-96\INVEST\PUBLICA</t>
  </si>
  <si>
    <t xml:space="preserve">                     Universidad de Costa Rica</t>
  </si>
  <si>
    <t xml:space="preserve">                     Panorama Cuantitativo Universitario</t>
  </si>
  <si>
    <t>Cuadro I-6   Número de ejemplares de revistas publicadas.  2023.</t>
  </si>
  <si>
    <t xml:space="preserve"> Revistas                       </t>
  </si>
  <si>
    <t>Publicaciones</t>
  </si>
  <si>
    <t xml:space="preserve">      %</t>
  </si>
  <si>
    <t>Total Revistas ingresadas</t>
  </si>
  <si>
    <t>EPI SCIENSE</t>
  </si>
  <si>
    <t>Agronomía Costarricense</t>
  </si>
  <si>
    <t xml:space="preserve">Anuario </t>
  </si>
  <si>
    <t xml:space="preserve">Biología </t>
  </si>
  <si>
    <t>Ciencias Sociales</t>
  </si>
  <si>
    <t>Dialogos</t>
  </si>
  <si>
    <t>Filología</t>
  </si>
  <si>
    <t>Filosofía</t>
  </si>
  <si>
    <t>Geológica</t>
  </si>
  <si>
    <t>Lenguas Modernas</t>
  </si>
  <si>
    <t>Matemática</t>
  </si>
  <si>
    <t>Revista Filatélica</t>
  </si>
  <si>
    <t>Nota:</t>
  </si>
  <si>
    <t>Por la política institucional de la disminución de material impreso, la Vicerrectoria de Investigacón a incentivado el uso del portal de revistas, el cual contiene todas las revistas oficiales (sello Editorial UCR).</t>
  </si>
  <si>
    <t>Fuente:  Vicerrectoría de Investigación. Dirección Editorial y Difusión de la Investigación.</t>
  </si>
  <si>
    <t xml:space="preserve">               Oficina de Planificación Universitaria.</t>
  </si>
  <si>
    <t xml:space="preserve">                   Universidad de Costa Rica</t>
  </si>
  <si>
    <t xml:space="preserve">                   Panorama Cuantitativo Universitario</t>
  </si>
  <si>
    <t>Cuadro I-7   Número de  libros publilcados, según clasificación por modalidad.  2023</t>
  </si>
  <si>
    <t xml:space="preserve">Clasificación </t>
  </si>
  <si>
    <t>Modalidad</t>
  </si>
  <si>
    <r>
      <t xml:space="preserve">Temas Generales </t>
    </r>
    <r>
      <rPr>
        <vertAlign val="superscript"/>
        <sz val="10"/>
        <rFont val="Arial"/>
        <family val="2"/>
      </rPr>
      <t>2/</t>
    </r>
  </si>
  <si>
    <r>
      <t xml:space="preserve">Libros de Texto </t>
    </r>
    <r>
      <rPr>
        <vertAlign val="superscript"/>
        <sz val="10"/>
        <rFont val="Arial"/>
        <family val="2"/>
      </rPr>
      <t>3/</t>
    </r>
  </si>
  <si>
    <t>Libros Nuevos</t>
  </si>
  <si>
    <r>
      <t xml:space="preserve">Tirajes bajo demanda </t>
    </r>
    <r>
      <rPr>
        <vertAlign val="superscript"/>
        <sz val="10"/>
        <rFont val="Arial"/>
        <family val="2"/>
      </rPr>
      <t>4/</t>
    </r>
  </si>
  <si>
    <r>
      <t xml:space="preserve">Reimpresiones </t>
    </r>
    <r>
      <rPr>
        <vertAlign val="superscript"/>
        <sz val="10"/>
        <rFont val="Arial"/>
        <family val="2"/>
      </rPr>
      <t>5/</t>
    </r>
  </si>
  <si>
    <t>Libros Digitales PDF o PUB</t>
  </si>
  <si>
    <t>1/  La distribución vertical es con respecto al total de la Universidad y la horizontal es con respecto al total  de las revistas.</t>
  </si>
  <si>
    <r>
      <rPr>
        <sz val="10"/>
        <rFont val="Arial"/>
        <family val="2"/>
      </rPr>
      <t>2/</t>
    </r>
    <r>
      <rPr>
        <vertAlign val="superscript"/>
        <sz val="10"/>
        <rFont val="Arial"/>
        <family val="2"/>
      </rPr>
      <t xml:space="preserve"> </t>
    </r>
    <r>
      <rPr>
        <sz val="10"/>
        <rFont val="Arial"/>
        <family val="2"/>
      </rPr>
      <t>Los Libros nuevos de temas generales corresponden a los géneros de novelas, poesía, cuento e investigación.</t>
    </r>
  </si>
  <si>
    <t>3/ Los Libros Texto nuevos son aquellos que se utilizan en cursos universitarios.</t>
  </si>
  <si>
    <t>4/ Las reimpresiones y tiraje bajo demanda son solicitadas por la sección de Comercialización y Mercadeo.</t>
  </si>
  <si>
    <t>5/ Se refiere a los tirajes parciales de una edición o una reimpresión, a partir de la solicitud de la Sección de Comercialización y Mercadeo.</t>
  </si>
  <si>
    <t>Fuente:  Vicerrectoría de Investigación.  Dirección Editorial y Difusión de la Investigación.</t>
  </si>
  <si>
    <t>Cuadro I-8   Número de usuarios atendidos, según tipo de servicio, por biblioteca.   2023</t>
  </si>
  <si>
    <t>Biblioteca                   Tipo de</t>
  </si>
  <si>
    <r>
      <t xml:space="preserve"> Total </t>
    </r>
    <r>
      <rPr>
        <vertAlign val="superscript"/>
        <sz val="10"/>
        <rFont val="Arial"/>
        <family val="2"/>
      </rPr>
      <t>1/</t>
    </r>
  </si>
  <si>
    <r>
      <t xml:space="preserve">Circulación </t>
    </r>
    <r>
      <rPr>
        <vertAlign val="superscript"/>
        <sz val="10"/>
        <rFont val="Arial"/>
        <family val="2"/>
      </rPr>
      <t>2/</t>
    </r>
  </si>
  <si>
    <r>
      <t xml:space="preserve">Referencia </t>
    </r>
    <r>
      <rPr>
        <vertAlign val="superscript"/>
        <sz val="10"/>
        <rFont val="Arial"/>
        <family val="2"/>
      </rPr>
      <t>3/</t>
    </r>
  </si>
  <si>
    <r>
      <t xml:space="preserve">Audiovisuales </t>
    </r>
    <r>
      <rPr>
        <vertAlign val="superscript"/>
        <sz val="10"/>
        <rFont val="Arial"/>
        <family val="2"/>
      </rPr>
      <t>4/</t>
    </r>
  </si>
  <si>
    <r>
      <t xml:space="preserve">Préstamo de equipo Tenológico </t>
    </r>
    <r>
      <rPr>
        <vertAlign val="superscript"/>
        <sz val="10"/>
        <rFont val="Arial"/>
        <family val="2"/>
      </rPr>
      <t>5/</t>
    </r>
  </si>
  <si>
    <r>
      <t xml:space="preserve">Servicios Administrativos </t>
    </r>
    <r>
      <rPr>
        <vertAlign val="superscript"/>
        <sz val="10"/>
        <rFont val="Arial"/>
        <family val="2"/>
      </rPr>
      <t>6/</t>
    </r>
  </si>
  <si>
    <r>
      <t xml:space="preserve">Otros Servicios </t>
    </r>
    <r>
      <rPr>
        <vertAlign val="superscript"/>
        <sz val="10"/>
        <rFont val="Arial"/>
        <family val="2"/>
      </rPr>
      <t>7</t>
    </r>
    <r>
      <rPr>
        <vertAlign val="superscript"/>
        <sz val="10"/>
        <rFont val="Arial"/>
        <family val="2"/>
      </rPr>
      <t>/</t>
    </r>
  </si>
  <si>
    <t xml:space="preserve">                          Servicio</t>
  </si>
  <si>
    <t xml:space="preserve">  abs.</t>
  </si>
  <si>
    <t xml:space="preserve">  %</t>
  </si>
  <si>
    <t>Biblioteca Arturo Agüero Chaves, Sede Occidente</t>
  </si>
  <si>
    <t>Biblioteca de Ciencias Agroalimentarias</t>
  </si>
  <si>
    <t>Biblioteca de Artes Musicales</t>
  </si>
  <si>
    <t>Biblioteca de Arquitectura</t>
  </si>
  <si>
    <t>Biblioteca Centro Centroamericano de Población</t>
  </si>
  <si>
    <t>Biblioteca del CIEM</t>
  </si>
  <si>
    <t>Biblioteca Carlos Monge Alfaro</t>
  </si>
  <si>
    <t>Biblioteca Ciencias de la Salud</t>
  </si>
  <si>
    <t>Biblioteca de Derecho</t>
  </si>
  <si>
    <t>Biblioteca de Educación</t>
  </si>
  <si>
    <t>Biblioteca Eugenio Fonseca Tortós</t>
  </si>
  <si>
    <t>Biblioteca Francisco Amighetti</t>
  </si>
  <si>
    <t>Biblioteca Esc. Centroamer. de Geología</t>
  </si>
  <si>
    <t>Biblioteca Instituto Confucio</t>
  </si>
  <si>
    <t>Biblioteca Inst. de Inv..en Cs. Económicas</t>
  </si>
  <si>
    <t>Biblioteca Jardín Botánico Lankester</t>
  </si>
  <si>
    <t>Biblioteca del LANAMME</t>
  </si>
  <si>
    <t>Biblioteca Luis Demetrio Tinoco</t>
  </si>
  <si>
    <t>Biblioteca Luis Ferrero Acosta, S. Pacífico</t>
  </si>
  <si>
    <t>Biblioteca de la OET</t>
  </si>
  <si>
    <t>Biblioteca Recinto de Grecia</t>
  </si>
  <si>
    <t>Biblioteca Recinto de Guápiles</t>
  </si>
  <si>
    <t>Biblioteca Recinto de Paraíso</t>
  </si>
  <si>
    <t>Biblioteca Recinto de Santa Cruz</t>
  </si>
  <si>
    <t>Biblioteca Sede del Atlántico</t>
  </si>
  <si>
    <t>Biblioteca Sede del Caribe</t>
  </si>
  <si>
    <t>Biblioteca Sede Guanacaste</t>
  </si>
  <si>
    <t>Biblioteca Sede del Sur</t>
  </si>
  <si>
    <t>Centro de Documentación CIHAC</t>
  </si>
  <si>
    <t>Biblioteca Virginia Zúñiga Tristán</t>
  </si>
  <si>
    <t>Centro de Docum. e Información, Inst de Inv en Ingeniería</t>
  </si>
  <si>
    <t>Centro de Infor. y Referencia sobre Centroamérica y el Caribe</t>
  </si>
  <si>
    <t>Centro de Recursos para el Aprendizaje y la Investigación</t>
  </si>
  <si>
    <t>Instituto de Investigaciones en Educación</t>
  </si>
  <si>
    <r>
      <t xml:space="preserve">1/ </t>
    </r>
    <r>
      <rPr>
        <sz val="10"/>
        <rFont val="Arial"/>
        <family val="2"/>
      </rPr>
      <t xml:space="preserve"> La distribución vertical es con respecto al total de la Universidad y la horizontal es con respecto a la Unidad.</t>
    </r>
  </si>
  <si>
    <r>
      <t>2/</t>
    </r>
    <r>
      <rPr>
        <sz val="10"/>
        <rFont val="Arial"/>
        <family val="2"/>
      </rPr>
      <t xml:space="preserve">  Incluye servicios como:  información general y colección e inscripción y renovación de membresias, la Plataforma de servicios y las becas.</t>
    </r>
  </si>
  <si>
    <r>
      <rPr>
        <vertAlign val="superscript"/>
        <sz val="10"/>
        <color indexed="8"/>
        <rFont val="Arial"/>
        <family val="2"/>
      </rPr>
      <t xml:space="preserve">3/ </t>
    </r>
    <r>
      <rPr>
        <sz val="10"/>
        <color indexed="8"/>
        <rFont val="Arial"/>
        <family val="2"/>
      </rPr>
      <t>Incluye consultas en el servicio de referencia (incluye: catálogo, presenciales, colección), alertas temáticas, bases de datos,capacitaciones sobre servicios y uso de recursos, investigaciones bibliográficas, prestamo interbibliotecario, localización de documentos, publicaciones periódicas, referencia virtual, chat "preguntele al bibliotecario" y whatsapp.</t>
    </r>
  </si>
  <si>
    <r>
      <t xml:space="preserve">4/ </t>
    </r>
    <r>
      <rPr>
        <sz val="10"/>
        <rFont val="Arial"/>
        <family val="2"/>
      </rPr>
      <t xml:space="preserve"> Incluye salas o auditoros y plataforma de servicios. </t>
    </r>
  </si>
  <si>
    <r>
      <rPr>
        <vertAlign val="superscript"/>
        <sz val="10"/>
        <rFont val="Arial"/>
        <family val="2"/>
      </rPr>
      <t>5/</t>
    </r>
    <r>
      <rPr>
        <sz val="10"/>
        <rFont val="Arial"/>
        <family val="2"/>
      </rPr>
      <t xml:space="preserve"> Incluye Tabletas y computadores portátiles.</t>
    </r>
  </si>
  <si>
    <r>
      <t xml:space="preserve">6/ </t>
    </r>
    <r>
      <rPr>
        <sz val="10"/>
        <rFont val="Arial"/>
        <family val="2"/>
      </rPr>
      <t xml:space="preserve"> Incluye los servicios administrativos presencial, teléfono, correo eléctonico y centro de fotocopiado .</t>
    </r>
  </si>
  <si>
    <r>
      <t xml:space="preserve">7/  </t>
    </r>
    <r>
      <rPr>
        <sz val="10"/>
        <rFont val="Arial"/>
        <family val="2"/>
      </rPr>
      <t>Incluye sala de estudio ( individual y grupo) Transferencia digital de documentos,coreo electónico, redes sociales, laboratorio de equipo de computo, teléfono y centro de computo.</t>
    </r>
  </si>
  <si>
    <t>Fuente:  Informe Anual. Sistema de Bibliotecas, Documentación e Información.</t>
  </si>
  <si>
    <t xml:space="preserve">                  Oficina de Planificación Universitaria.</t>
  </si>
  <si>
    <t>Cuadro I-9    Número de usuarios atendidos por tipo de servicio.  2019 - 2023</t>
  </si>
  <si>
    <t>Tipo de                    Año</t>
  </si>
  <si>
    <t xml:space="preserve"> Servicio                  </t>
  </si>
  <si>
    <t>abs</t>
  </si>
  <si>
    <r>
      <t xml:space="preserve">Circulación  </t>
    </r>
    <r>
      <rPr>
        <vertAlign val="superscript"/>
        <sz val="12"/>
        <rFont val="Arial"/>
        <family val="2"/>
      </rPr>
      <t>1/</t>
    </r>
  </si>
  <si>
    <r>
      <t xml:space="preserve">Referencia  </t>
    </r>
    <r>
      <rPr>
        <vertAlign val="superscript"/>
        <sz val="12"/>
        <rFont val="Arial"/>
        <family val="2"/>
      </rPr>
      <t>2/</t>
    </r>
  </si>
  <si>
    <r>
      <t xml:space="preserve">Audiovisuales  </t>
    </r>
    <r>
      <rPr>
        <vertAlign val="superscript"/>
        <sz val="12"/>
        <rFont val="Arial"/>
        <family val="2"/>
      </rPr>
      <t>3/</t>
    </r>
  </si>
  <si>
    <r>
      <t xml:space="preserve">Préstamo de equipo tecnológico </t>
    </r>
    <r>
      <rPr>
        <vertAlign val="superscript"/>
        <sz val="12"/>
        <rFont val="Arial"/>
        <family val="2"/>
      </rPr>
      <t>4/</t>
    </r>
  </si>
  <si>
    <r>
      <t xml:space="preserve">Servicios Administrativos  </t>
    </r>
    <r>
      <rPr>
        <vertAlign val="superscript"/>
        <sz val="12"/>
        <rFont val="Arial"/>
        <family val="2"/>
      </rPr>
      <t>5/</t>
    </r>
  </si>
  <si>
    <r>
      <t xml:space="preserve">Otros Servicios   </t>
    </r>
    <r>
      <rPr>
        <vertAlign val="superscript"/>
        <sz val="12"/>
        <rFont val="Arial"/>
        <family val="2"/>
      </rPr>
      <t>6/</t>
    </r>
  </si>
  <si>
    <r>
      <t xml:space="preserve">1/  </t>
    </r>
    <r>
      <rPr>
        <sz val="12"/>
        <rFont val="Arial"/>
        <family val="2"/>
      </rPr>
      <t>Incluye servicios como:  información general y colección e inscripción y renovación de membresias, la Plataforma de servicios y las becas.</t>
    </r>
  </si>
  <si>
    <r>
      <t xml:space="preserve">2/ </t>
    </r>
    <r>
      <rPr>
        <sz val="12"/>
        <rFont val="Arial"/>
        <family val="2"/>
      </rPr>
      <t xml:space="preserve"> Incluye consultas en el servicio de referencia (incluye: catálogo, presenciales, colección), alertas temáticas, bases de datos,capacitaciones sobre servicios y uso de recursos, investigaciones bibliográficas, prestamo interbibliotecario, localización de documentos, publicaciones periódicas, referencia virtual, chat "preguntele al bibliotecario" y whatsapp.</t>
    </r>
  </si>
  <si>
    <r>
      <t>3/</t>
    </r>
    <r>
      <rPr>
        <sz val="12"/>
        <rFont val="Arial"/>
        <family val="2"/>
      </rPr>
      <t xml:space="preserve">  Incluye salas o auditoros y plataforma de servicios. </t>
    </r>
  </si>
  <si>
    <r>
      <t xml:space="preserve">4/  </t>
    </r>
    <r>
      <rPr>
        <sz val="12"/>
        <rFont val="Arial"/>
        <family val="2"/>
      </rPr>
      <t>Incluye Tabletas y computadores portátiles.</t>
    </r>
  </si>
  <si>
    <r>
      <rPr>
        <vertAlign val="superscript"/>
        <sz val="12"/>
        <rFont val="Arial"/>
        <family val="2"/>
      </rPr>
      <t>5/</t>
    </r>
    <r>
      <rPr>
        <sz val="12"/>
        <rFont val="Arial"/>
        <family val="2"/>
      </rPr>
      <t xml:space="preserve"> Incluye los servicios administrativos presencial, teléfono, correo eléctonico y centro de fotocopiado .</t>
    </r>
  </si>
  <si>
    <r>
      <t xml:space="preserve">6/  </t>
    </r>
    <r>
      <rPr>
        <sz val="12"/>
        <rFont val="Arial"/>
        <family val="2"/>
      </rPr>
      <t>Incluye sala de estudio ( individual y grupo) Transferencia digital de documentos,coreo electónico, redes sociales, laboratorio de equipo de computo, teléfono y centro de computo.</t>
    </r>
  </si>
  <si>
    <t>Fuente: Informe anual. Sistema de Bibliotecas, Documentación e Información.</t>
  </si>
  <si>
    <t>Cuadro I-10  Número de  títulos impresos nuevos,  por modalidad de adquisición.  2023</t>
  </si>
  <si>
    <t xml:space="preserve"> Modalidad      Tipo de    </t>
  </si>
  <si>
    <t xml:space="preserve">Libros </t>
  </si>
  <si>
    <t>Trabajos Finales de Graduación</t>
  </si>
  <si>
    <t>Material Cartográfico</t>
  </si>
  <si>
    <t>Material Gráfico</t>
  </si>
  <si>
    <t>Material Audiovisual</t>
  </si>
  <si>
    <t>Publicaciones Periódicas</t>
  </si>
  <si>
    <t xml:space="preserve">                 Material</t>
  </si>
  <si>
    <r>
      <t xml:space="preserve">Compra  </t>
    </r>
    <r>
      <rPr>
        <vertAlign val="superscript"/>
        <sz val="10"/>
        <rFont val="Arial"/>
        <family val="2"/>
      </rPr>
      <t>1/</t>
    </r>
  </si>
  <si>
    <t>Canje</t>
  </si>
  <si>
    <t>Donación</t>
  </si>
  <si>
    <t>Biblioteca Depositaria</t>
  </si>
  <si>
    <t>Ley de Prop. Intelectual</t>
  </si>
  <si>
    <t>Régimen Académico</t>
  </si>
  <si>
    <r>
      <t>1/</t>
    </r>
    <r>
      <rPr>
        <sz val="10"/>
        <rFont val="Arial"/>
        <family val="2"/>
      </rPr>
      <t xml:space="preserve">  Incluye todos los presupuestos ejecutados.</t>
    </r>
  </si>
  <si>
    <t>Fuente:  Informe Anual. Sistema de  Bibliotecas, Documentación e Información.</t>
  </si>
  <si>
    <t xml:space="preserve">             Oficina de Planificación Universitaria.</t>
  </si>
  <si>
    <t xml:space="preserve"> </t>
  </si>
  <si>
    <t>Cuadro I-11  Número de  títulos eléctrónicos nuevos,  por modalidad de adquisición.  2023</t>
  </si>
  <si>
    <t>Libros</t>
  </si>
  <si>
    <t>Revistas Electrónicas 1/</t>
  </si>
  <si>
    <t xml:space="preserve">Trabajos Finales de Graduación </t>
  </si>
  <si>
    <t>Protocolos</t>
  </si>
  <si>
    <t>Conferencias Electrónicas</t>
  </si>
  <si>
    <t>Estandares Electrónicos</t>
  </si>
  <si>
    <t>Otros 2/</t>
  </si>
  <si>
    <r>
      <t xml:space="preserve">Compra </t>
    </r>
    <r>
      <rPr>
        <vertAlign val="superscript"/>
        <sz val="10"/>
        <rFont val="Arial"/>
        <family val="2"/>
      </rPr>
      <t>1/</t>
    </r>
  </si>
  <si>
    <t>1/ Revistas electrónicas suscritas individualmente.</t>
  </si>
  <si>
    <t xml:space="preserve">2/ Incluye artículos electrónicos, procedimientos médicos, prácticas y monografías, casos de estudio, herramientas de investigación, leyes, decretos, perfiles </t>
  </si>
  <si>
    <t xml:space="preserve">   de empresas, periódicos, multimedios, enciclopedias y diccionarios electrónicos..</t>
  </si>
  <si>
    <t>Cuadro I-12 Ejemplares procesados por tipo de material y bibioteca por Sede en el 2023.</t>
  </si>
  <si>
    <t xml:space="preserve"> Tipo de                     </t>
  </si>
  <si>
    <t xml:space="preserve">Sede </t>
  </si>
  <si>
    <t>Otras Sedes</t>
  </si>
  <si>
    <t xml:space="preserve">  Material                  Sede</t>
  </si>
  <si>
    <t>Rodrigo Facio</t>
  </si>
  <si>
    <t>Universitarias</t>
  </si>
  <si>
    <t xml:space="preserve">  y Colección </t>
  </si>
  <si>
    <t>Total General</t>
  </si>
  <si>
    <t>Colecciones</t>
  </si>
  <si>
    <t xml:space="preserve">    Becas (Libros)</t>
  </si>
  <si>
    <t xml:space="preserve">    General</t>
  </si>
  <si>
    <r>
      <t xml:space="preserve">    Libros Especiales </t>
    </r>
    <r>
      <rPr>
        <vertAlign val="superscript"/>
        <sz val="10"/>
        <rFont val="Arial"/>
        <family val="2"/>
      </rPr>
      <t>1/</t>
    </r>
  </si>
  <si>
    <t xml:space="preserve">    Materiales cartográficos</t>
  </si>
  <si>
    <t xml:space="preserve">    Normas</t>
  </si>
  <si>
    <t xml:space="preserve">   Proyectos de investigación</t>
  </si>
  <si>
    <t xml:space="preserve">   Publicaciones Periódicas </t>
  </si>
  <si>
    <t xml:space="preserve">   Recursos electrónicos </t>
  </si>
  <si>
    <t xml:space="preserve">   Referencia</t>
  </si>
  <si>
    <t xml:space="preserve">   Reserva </t>
  </si>
  <si>
    <t xml:space="preserve">   Trabajos finales de graduación</t>
  </si>
  <si>
    <r>
      <t xml:space="preserve">   Otras Colecciones </t>
    </r>
    <r>
      <rPr>
        <vertAlign val="superscript"/>
        <sz val="10"/>
        <rFont val="Arial"/>
        <family val="2"/>
      </rPr>
      <t>2/</t>
    </r>
  </si>
  <si>
    <t>Materiales Audiovisuales</t>
  </si>
  <si>
    <t xml:space="preserve">  Audiolibros</t>
  </si>
  <si>
    <t xml:space="preserve">  Grabación Sonora</t>
  </si>
  <si>
    <t xml:space="preserve">  Microforma</t>
  </si>
  <si>
    <t xml:space="preserve">  Multimedio</t>
  </si>
  <si>
    <t xml:space="preserve">  Art. tridimensionales</t>
  </si>
  <si>
    <t xml:space="preserve">  Película o video</t>
  </si>
  <si>
    <t xml:space="preserve">  Material Gráfico</t>
  </si>
  <si>
    <r>
      <rPr>
        <vertAlign val="superscript"/>
        <sz val="10"/>
        <rFont val="Arial"/>
        <family val="2"/>
      </rPr>
      <t>1/</t>
    </r>
    <r>
      <rPr>
        <sz val="10"/>
        <rFont val="Arial"/>
        <family val="2"/>
        <charset val="1"/>
      </rPr>
      <t xml:space="preserve"> Incluye material bibiiográfico de las colecciones de Urna, Brenes Mesén, Braille y manuscritos</t>
    </r>
  </si>
  <si>
    <r>
      <t>2/</t>
    </r>
    <r>
      <rPr>
        <sz val="10"/>
        <rFont val="Arial"/>
        <family val="2"/>
      </rPr>
      <t xml:space="preserve"> Índices y abstracts, colección Ortiz Ortiz; Orientación y Psicología; estante alto; ralias y colecciones especiales.</t>
    </r>
  </si>
  <si>
    <t>Cuadro I-13  Préstamo de Materiales Bibliográficos, equipo audiovisual, salas y auditorios, según biblioteca, por tipo de servicio.   2023</t>
  </si>
  <si>
    <t xml:space="preserve">  Biblioteca              Tipo de   </t>
  </si>
  <si>
    <r>
      <t xml:space="preserve">              Total </t>
    </r>
    <r>
      <rPr>
        <vertAlign val="superscript"/>
        <sz val="10"/>
        <rFont val="Arial"/>
        <family val="2"/>
      </rPr>
      <t>1/</t>
    </r>
  </si>
  <si>
    <t>Préstamo a Domicilio</t>
  </si>
  <si>
    <t>Préstamo a Sala</t>
  </si>
  <si>
    <t>Préstamo a Departamento</t>
  </si>
  <si>
    <t>Préstamo de Becas</t>
  </si>
  <si>
    <t>Préstamo entre bibliotecas nacional</t>
  </si>
  <si>
    <t>Préstamo entre bibliotecas internacional</t>
  </si>
  <si>
    <t>Localización de documentos</t>
  </si>
  <si>
    <t>Transferencia digital de documentos</t>
  </si>
  <si>
    <t>Intercambio de docum con la RRIAN y HUC</t>
  </si>
  <si>
    <t>Bibliotecas accesibles para todos y todas</t>
  </si>
  <si>
    <t>Equipo Tecnológico</t>
  </si>
  <si>
    <t>Servicios Audiovisuales</t>
  </si>
  <si>
    <t xml:space="preserve">                                  Servicio</t>
  </si>
  <si>
    <t>Biblioteca Esc.Centroam de Geología</t>
  </si>
  <si>
    <t>Biblioteca Instituto de Investigaciones en Ciencias Económicas</t>
  </si>
  <si>
    <t>Biblioteca Luis Ferrero Acosta, Sede Pacífico</t>
  </si>
  <si>
    <t>Centro de Docu.  e Infor, Inst de Inv en Ingeniería</t>
  </si>
  <si>
    <t>Centro de Info y Referencia sobre Centroamérica y el Caribe</t>
  </si>
  <si>
    <t>Centro de Recu. para el Aprendizaje y la Inves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</si>
</sst>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 ##0"/>
    <numFmt numFmtId="166" formatCode="#,##0.0"/>
  </numFmts>
  <fonts count="33">
    <font>
      <sz val="11"/>
      <color theme="1"/>
      <name val="Aptos Narrow"/>
      <family val="2"/>
      <scheme val="minor"/>
    </font>
    <font>
      <b/>
      <sz val="11"/>
      <color theme="1"/>
      <name val="Arial"/>
      <family val="2"/>
    </font>
    <font>
      <sz val="11"/>
      <color theme="1"/>
      <name val="Arial"/>
      <family val="2"/>
    </font>
    <font>
      <sz val="10"/>
      <name val="Arial"/>
      <family val="2"/>
    </font>
    <font>
      <b/>
      <sz val="10"/>
      <name val="Arial"/>
      <family val="2"/>
    </font>
    <font>
      <b/>
      <vertAlign val="superscript"/>
      <sz val="10"/>
      <name val="Arial"/>
      <family val="2"/>
    </font>
    <font>
      <sz val="10"/>
      <color indexed="8"/>
      <name val="Arial"/>
      <family val="2"/>
    </font>
    <font>
      <sz val="10"/>
      <color indexed="8"/>
      <name val="Times New Roman"/>
      <family val="1"/>
    </font>
    <font>
      <vertAlign val="superscript"/>
      <sz val="10"/>
      <name val="Arial"/>
      <family val="2"/>
    </font>
    <font>
      <sz val="12"/>
      <name val="Times New Roman"/>
      <family val="1"/>
    </font>
    <font>
      <sz val="18"/>
      <color rgb="FF000000"/>
      <name val="Times New Roman"/>
      <family val="1"/>
    </font>
    <font>
      <sz val="18"/>
      <name val="Times New Roman"/>
      <family val="1"/>
    </font>
    <font>
      <sz val="11"/>
      <name val="Times New Roman"/>
      <family val="1"/>
    </font>
    <font>
      <sz val="10"/>
      <color theme="1"/>
      <name val="Arial"/>
      <family val="2"/>
    </font>
    <font>
      <b/>
      <sz val="10"/>
      <color indexed="8"/>
      <name val="Arial"/>
      <family val="2"/>
    </font>
    <font>
      <vertAlign val="superscript"/>
      <sz val="10"/>
      <color indexed="8"/>
      <name val="Arial"/>
      <family val="2"/>
    </font>
    <font>
      <vertAlign val="superscript"/>
      <sz val="10"/>
      <color theme="1"/>
      <name val="Arial"/>
      <family val="2"/>
    </font>
    <font>
      <sz val="10"/>
      <color rgb="FF000000"/>
      <name val="Arial"/>
      <family val="2"/>
    </font>
    <font>
      <sz val="18"/>
      <color indexed="8"/>
      <name val="Times New Roman"/>
      <family val="1"/>
    </font>
    <font>
      <sz val="12"/>
      <name val="Arial"/>
      <family val="2"/>
    </font>
    <font>
      <vertAlign val="superscript"/>
      <sz val="12"/>
      <name val="Arial"/>
      <family val="2"/>
    </font>
    <font>
      <sz val="11"/>
      <name val="Arial"/>
      <family val="2"/>
    </font>
    <font>
      <sz val="16"/>
      <color indexed="8"/>
      <name val="Arial"/>
      <family val="2"/>
    </font>
    <font>
      <sz val="16"/>
      <name val="Arial"/>
      <family val="2"/>
    </font>
    <font>
      <b/>
      <sz val="10"/>
      <color theme="1"/>
      <name val="Arial"/>
      <family val="2"/>
    </font>
    <font>
      <b/>
      <sz val="10"/>
      <color rgb="FF000000"/>
      <name val="Arial"/>
      <family val="2"/>
    </font>
    <font>
      <sz val="8"/>
      <name val="Arial"/>
      <family val="2"/>
    </font>
    <font>
      <b/>
      <sz val="12"/>
      <name val="Arial"/>
      <family val="2"/>
    </font>
    <font>
      <sz val="11"/>
      <color rgb="FF000000"/>
      <name val="Arial1"/>
      <charset val="1"/>
    </font>
    <font>
      <sz val="11"/>
      <color rgb="FF000000"/>
      <name val="Arial"/>
      <family val="2"/>
    </font>
    <font>
      <sz val="10"/>
      <name val="Times New Roman"/>
      <family val="1"/>
    </font>
    <font>
      <sz val="6"/>
      <name val="Arial"/>
      <family val="2"/>
    </font>
    <font>
      <sz val="10"/>
      <name val="Arial"/>
      <family val="2"/>
      <charset val="1"/>
    </font>
  </fonts>
  <fills count="3">
    <fill>
      <patternFill patternType="none"/>
    </fill>
    <fill>
      <patternFill patternType="gray125"/>
    </fill>
    <fill>
      <patternFill patternType="solid">
        <fgColor theme="0"/>
        <bgColor rgb="FF1F497D"/>
      </patternFill>
    </fill>
  </fills>
  <borders count="11">
    <border>
      <left/>
      <right/>
      <top/>
      <bottom/>
      <diagonal/>
    </border>
    <border>
      <left/>
      <right/>
      <top style="medium">
        <color indexed="64"/>
      </top>
      <bottom/>
      <diagonal/>
    </border>
    <border>
      <left/>
      <right/>
      <top/>
      <bottom style="thin">
        <color indexed="64"/>
      </bottom>
      <diagonal/>
    </border>
    <border>
      <left/>
      <right/>
      <top style="thin">
        <color indexed="64"/>
      </top>
      <bottom style="dashed">
        <color indexed="64"/>
      </bottom>
      <diagonal/>
    </border>
    <border>
      <left/>
      <right/>
      <top style="dashed">
        <color indexed="64"/>
      </top>
      <bottom/>
      <diagonal/>
    </border>
    <border>
      <left/>
      <right/>
      <top/>
      <bottom style="medium">
        <color indexed="64"/>
      </bottom>
      <diagonal/>
    </border>
    <border>
      <left/>
      <right/>
      <top/>
      <bottom style="dotted">
        <color indexed="64"/>
      </bottom>
      <diagonal/>
    </border>
    <border>
      <left/>
      <right/>
      <top style="dotted">
        <color indexed="64"/>
      </top>
      <bottom/>
      <diagonal/>
    </border>
    <border>
      <left/>
      <right/>
      <top style="thin">
        <color indexed="64"/>
      </top>
      <bottom style="dotted">
        <color indexed="64"/>
      </bottom>
      <diagonal/>
    </border>
    <border>
      <left/>
      <right/>
      <top style="dotted">
        <color indexed="64"/>
      </top>
      <bottom style="dotted">
        <color indexed="64"/>
      </bottom>
      <diagonal/>
    </border>
    <border>
      <left style="thin">
        <color rgb="FF000000"/>
      </left>
      <right/>
      <top/>
      <bottom/>
      <diagonal/>
    </border>
  </borders>
  <cellStyleXfs count="3">
    <xf numFmtId="0" fontId="0" fillId="0" borderId="0"/>
    <xf numFmtId="0" fontId="28" fillId="0" borderId="0"/>
    <xf numFmtId="0" fontId="29" fillId="0" borderId="0" applyNumberFormat="0" applyBorder="0" applyProtection="0"/>
  </cellStyleXfs>
  <cellXfs count="223">
    <xf numFmtId="0" fontId="0" fillId="0" borderId="0" xfId="0"/>
    <xf numFmtId="0" fontId="1" fillId="0" borderId="0" xfId="0" applyFont="1" applyAlignment="1">
      <alignment horizontal="left" vertical="center"/>
    </xf>
    <xf numFmtId="0" fontId="2" fillId="0" borderId="0" xfId="0" applyFont="1"/>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justify" vertical="center" wrapText="1"/>
    </xf>
    <xf numFmtId="0" fontId="2" fillId="0" borderId="0" xfId="0" applyFont="1" applyAlignment="1">
      <alignment vertical="center" wrapText="1"/>
    </xf>
    <xf numFmtId="0" fontId="2" fillId="0" borderId="0" xfId="0" applyFont="1" applyAlignment="1">
      <alignment horizontal="justify" vertical="center" wrapText="1"/>
    </xf>
    <xf numFmtId="0" fontId="2" fillId="0" borderId="0" xfId="0" applyFont="1" applyAlignment="1">
      <alignment vertical="top" wrapText="1"/>
    </xf>
    <xf numFmtId="4" fontId="0" fillId="0" borderId="0" xfId="0" applyNumberFormat="1"/>
    <xf numFmtId="0" fontId="3" fillId="0" borderId="0" xfId="0" applyFont="1"/>
    <xf numFmtId="0" fontId="0" fillId="0" borderId="1" xfId="0" applyBorder="1"/>
    <xf numFmtId="4" fontId="0" fillId="0" borderId="1" xfId="0" applyNumberFormat="1" applyBorder="1"/>
    <xf numFmtId="0" fontId="4" fillId="0" borderId="2" xfId="0" applyFont="1" applyBorder="1" applyAlignment="1">
      <alignment horizontal="center"/>
    </xf>
    <xf numFmtId="4" fontId="4" fillId="0" borderId="0" xfId="0" applyNumberFormat="1" applyFont="1"/>
    <xf numFmtId="0" fontId="4" fillId="0" borderId="0" xfId="0" applyFont="1"/>
    <xf numFmtId="0" fontId="4" fillId="0" borderId="3" xfId="0" applyFont="1" applyBorder="1" applyAlignment="1">
      <alignment horizontal="center"/>
    </xf>
    <xf numFmtId="4" fontId="4" fillId="0" borderId="3" xfId="0" applyNumberFormat="1" applyFont="1" applyBorder="1" applyAlignment="1">
      <alignment horizontal="center"/>
    </xf>
    <xf numFmtId="4" fontId="4" fillId="0" borderId="0" xfId="0" applyNumberFormat="1" applyFont="1" applyAlignment="1">
      <alignment horizontal="right"/>
    </xf>
    <xf numFmtId="4" fontId="4" fillId="0" borderId="4" xfId="0" applyNumberFormat="1" applyFont="1" applyBorder="1" applyAlignment="1">
      <alignment horizontal="center"/>
    </xf>
    <xf numFmtId="0" fontId="4" fillId="0" borderId="4" xfId="0" applyFont="1" applyBorder="1" applyAlignment="1">
      <alignment horizontal="center"/>
    </xf>
    <xf numFmtId="4" fontId="4" fillId="0" borderId="0" xfId="0" applyNumberFormat="1" applyFont="1" applyAlignment="1">
      <alignment horizontal="center"/>
    </xf>
    <xf numFmtId="0" fontId="0" fillId="0" borderId="5" xfId="0" applyBorder="1"/>
    <xf numFmtId="4" fontId="0" fillId="0" borderId="5" xfId="0" applyNumberFormat="1" applyBorder="1"/>
    <xf numFmtId="164" fontId="0" fillId="0" borderId="0" xfId="0" applyNumberFormat="1"/>
    <xf numFmtId="2" fontId="0" fillId="0" borderId="0" xfId="0" applyNumberFormat="1"/>
    <xf numFmtId="0" fontId="6" fillId="0" borderId="0" xfId="0" applyFont="1" applyAlignment="1" applyProtection="1">
      <alignment horizontal="left"/>
      <protection locked="0"/>
    </xf>
    <xf numFmtId="0" fontId="7" fillId="0" borderId="0" xfId="0" applyFont="1" applyAlignment="1" applyProtection="1">
      <alignment horizontal="left"/>
      <protection locked="0"/>
    </xf>
    <xf numFmtId="0" fontId="8" fillId="0" borderId="0" xfId="0" applyFont="1"/>
    <xf numFmtId="0" fontId="9" fillId="0" borderId="0" xfId="0" applyFont="1" applyAlignment="1">
      <alignment horizontal="justify"/>
    </xf>
    <xf numFmtId="0" fontId="10" fillId="0" borderId="0" xfId="0" applyFont="1" applyAlignment="1">
      <alignment horizontal="center" vertical="center" readingOrder="1"/>
    </xf>
    <xf numFmtId="0" fontId="11" fillId="0" borderId="0" xfId="0" applyFont="1" applyAlignment="1">
      <alignment horizontal="center" vertical="center"/>
    </xf>
    <xf numFmtId="4" fontId="0" fillId="0" borderId="0" xfId="0" applyNumberFormat="1" applyAlignment="1">
      <alignment horizontal="center" vertical="center"/>
    </xf>
    <xf numFmtId="0" fontId="12" fillId="0" borderId="0" xfId="0" applyFont="1"/>
    <xf numFmtId="0" fontId="11" fillId="0" borderId="0" xfId="0" applyFont="1"/>
    <xf numFmtId="1" fontId="6" fillId="0" borderId="0" xfId="0" applyNumberFormat="1" applyFont="1"/>
    <xf numFmtId="2" fontId="3" fillId="0" borderId="0" xfId="0" applyNumberFormat="1" applyFont="1"/>
    <xf numFmtId="0" fontId="13" fillId="0" borderId="0" xfId="0" applyFont="1"/>
    <xf numFmtId="1" fontId="14" fillId="0" borderId="0" xfId="0" applyNumberFormat="1" applyFont="1" applyAlignment="1">
      <alignment horizontal="center"/>
    </xf>
    <xf numFmtId="0" fontId="4" fillId="0" borderId="0" xfId="0" applyFont="1" applyAlignment="1">
      <alignment horizontal="center"/>
    </xf>
    <xf numFmtId="0" fontId="6" fillId="0" borderId="0" xfId="0" applyFont="1" applyAlignment="1">
      <alignment horizontal="center"/>
    </xf>
    <xf numFmtId="2" fontId="3" fillId="0" borderId="0" xfId="0" applyNumberFormat="1" applyFont="1" applyAlignment="1">
      <alignment horizontal="center"/>
    </xf>
    <xf numFmtId="0" fontId="3" fillId="0" borderId="0" xfId="0" applyFont="1" applyAlignment="1">
      <alignment horizontal="center"/>
    </xf>
    <xf numFmtId="0" fontId="3" fillId="0" borderId="1" xfId="0" applyFont="1" applyBorder="1"/>
    <xf numFmtId="0" fontId="6" fillId="0" borderId="1" xfId="0" applyFont="1" applyBorder="1"/>
    <xf numFmtId="2" fontId="3" fillId="0" borderId="1" xfId="0" applyNumberFormat="1" applyFont="1" applyBorder="1"/>
    <xf numFmtId="0" fontId="13" fillId="0" borderId="1" xfId="0" applyFont="1" applyBorder="1"/>
    <xf numFmtId="0" fontId="6" fillId="0" borderId="6" xfId="0" applyFont="1" applyBorder="1" applyAlignment="1">
      <alignment horizontal="center"/>
    </xf>
    <xf numFmtId="1" fontId="6" fillId="0" borderId="0" xfId="0" applyNumberFormat="1" applyFont="1" applyAlignment="1">
      <alignment horizontal="center"/>
    </xf>
    <xf numFmtId="0" fontId="3" fillId="0" borderId="6" xfId="0" applyFont="1" applyBorder="1" applyAlignment="1">
      <alignment horizontal="center"/>
    </xf>
    <xf numFmtId="0" fontId="13" fillId="0" borderId="6" xfId="0" applyFont="1" applyBorder="1" applyAlignment="1">
      <alignment horizontal="center"/>
    </xf>
    <xf numFmtId="0" fontId="6" fillId="0" borderId="7" xfId="0" applyFont="1" applyBorder="1" applyAlignment="1">
      <alignment horizontal="right"/>
    </xf>
    <xf numFmtId="2" fontId="3" fillId="0" borderId="7" xfId="0" applyNumberFormat="1" applyFont="1" applyBorder="1" applyAlignment="1">
      <alignment horizontal="center"/>
    </xf>
    <xf numFmtId="0" fontId="3" fillId="0" borderId="7" xfId="0" applyFont="1" applyBorder="1" applyAlignment="1">
      <alignment horizontal="right"/>
    </xf>
    <xf numFmtId="0" fontId="3" fillId="0" borderId="7" xfId="0" applyFont="1" applyBorder="1" applyAlignment="1">
      <alignment horizontal="center"/>
    </xf>
    <xf numFmtId="0" fontId="3" fillId="0" borderId="5" xfId="0" applyFont="1" applyBorder="1"/>
    <xf numFmtId="0" fontId="14" fillId="0" borderId="5" xfId="0" applyFont="1" applyBorder="1" applyAlignment="1">
      <alignment horizontal="center"/>
    </xf>
    <xf numFmtId="2" fontId="4" fillId="0" borderId="5" xfId="0" applyNumberFormat="1" applyFont="1" applyBorder="1" applyAlignment="1">
      <alignment horizontal="center"/>
    </xf>
    <xf numFmtId="0" fontId="4" fillId="0" borderId="5" xfId="0" applyFont="1" applyBorder="1" applyAlignment="1">
      <alignment horizontal="center"/>
    </xf>
    <xf numFmtId="0" fontId="4" fillId="0" borderId="5" xfId="0" applyFont="1" applyBorder="1"/>
    <xf numFmtId="3" fontId="14" fillId="0" borderId="0" xfId="0" applyNumberFormat="1" applyFont="1"/>
    <xf numFmtId="2" fontId="4" fillId="0" borderId="0" xfId="0" applyNumberFormat="1" applyFont="1"/>
    <xf numFmtId="0" fontId="14" fillId="0" borderId="0" xfId="0" applyFont="1"/>
    <xf numFmtId="3" fontId="6" fillId="0" borderId="0" xfId="0" applyNumberFormat="1" applyFont="1"/>
    <xf numFmtId="0" fontId="6" fillId="0" borderId="0" xfId="0" applyFont="1"/>
    <xf numFmtId="1" fontId="14" fillId="0" borderId="0" xfId="0" applyNumberFormat="1" applyFont="1"/>
    <xf numFmtId="1" fontId="4" fillId="0" borderId="0" xfId="0" applyNumberFormat="1" applyFont="1"/>
    <xf numFmtId="3" fontId="4" fillId="0" borderId="0" xfId="0" applyNumberFormat="1" applyFont="1"/>
    <xf numFmtId="0" fontId="0" fillId="0" borderId="0" xfId="0" applyAlignment="1">
      <alignment readingOrder="1"/>
    </xf>
    <xf numFmtId="3" fontId="6" fillId="0" borderId="0" xfId="0" applyNumberFormat="1" applyFont="1" applyAlignment="1">
      <alignment readingOrder="1"/>
    </xf>
    <xf numFmtId="3" fontId="6" fillId="0" borderId="0" xfId="0" applyNumberFormat="1" applyFont="1" applyAlignment="1">
      <alignment horizontal="right" readingOrder="1"/>
    </xf>
    <xf numFmtId="0" fontId="17" fillId="0" borderId="0" xfId="0" applyFont="1" applyAlignment="1">
      <alignment vertical="center"/>
    </xf>
    <xf numFmtId="1" fontId="3" fillId="0" borderId="0" xfId="0" applyNumberFormat="1" applyFont="1"/>
    <xf numFmtId="3" fontId="3" fillId="0" borderId="5" xfId="0" applyNumberFormat="1" applyFont="1" applyBorder="1"/>
    <xf numFmtId="2" fontId="3" fillId="0" borderId="5" xfId="0" applyNumberFormat="1" applyFont="1" applyBorder="1"/>
    <xf numFmtId="0" fontId="6" fillId="0" borderId="5" xfId="0" applyFont="1" applyBorder="1"/>
    <xf numFmtId="0" fontId="13" fillId="0" borderId="5" xfId="0" applyFont="1" applyBorder="1"/>
    <xf numFmtId="3" fontId="3" fillId="0" borderId="0" xfId="0" applyNumberFormat="1" applyFont="1"/>
    <xf numFmtId="3" fontId="3" fillId="0" borderId="1" xfId="0" applyNumberFormat="1" applyFont="1" applyBorder="1"/>
    <xf numFmtId="0" fontId="14" fillId="0" borderId="5" xfId="0" applyFont="1" applyBorder="1" applyAlignment="1">
      <alignment horizontal="right"/>
    </xf>
    <xf numFmtId="3" fontId="13" fillId="0" borderId="0" xfId="0" applyNumberFormat="1" applyFont="1"/>
    <xf numFmtId="3" fontId="17" fillId="0" borderId="0" xfId="0" applyNumberFormat="1" applyFont="1" applyAlignment="1">
      <alignment horizontal="right"/>
    </xf>
    <xf numFmtId="1" fontId="17" fillId="0" borderId="0" xfId="0" applyNumberFormat="1" applyFont="1" applyAlignment="1">
      <alignment horizontal="right"/>
    </xf>
    <xf numFmtId="0" fontId="4" fillId="0" borderId="5" xfId="0" applyFont="1" applyBorder="1" applyAlignment="1">
      <alignment horizontal="right"/>
    </xf>
    <xf numFmtId="2" fontId="13" fillId="0" borderId="0" xfId="0" applyNumberFormat="1" applyFont="1"/>
    <xf numFmtId="0" fontId="8" fillId="0" borderId="0" xfId="0" applyFont="1" applyAlignment="1">
      <alignment horizontal="left" vertical="top" wrapText="1"/>
    </xf>
    <xf numFmtId="0" fontId="18" fillId="0" borderId="0" xfId="0" applyFont="1" applyAlignment="1">
      <alignment horizontal="center" vertical="center" readingOrder="1"/>
    </xf>
    <xf numFmtId="4" fontId="0" fillId="0" borderId="0" xfId="0" applyNumberFormat="1" applyAlignment="1">
      <alignment vertical="center"/>
    </xf>
    <xf numFmtId="3" fontId="0" fillId="0" borderId="0" xfId="0" applyNumberFormat="1"/>
    <xf numFmtId="2" fontId="0" fillId="0" borderId="0" xfId="0" applyNumberFormat="1" applyAlignment="1">
      <alignment vertical="center"/>
    </xf>
    <xf numFmtId="0" fontId="19" fillId="0" borderId="0" xfId="0" applyFont="1"/>
    <xf numFmtId="0" fontId="0" fillId="0" borderId="0" xfId="0" applyAlignment="1">
      <alignment horizontal="center"/>
    </xf>
    <xf numFmtId="0" fontId="19" fillId="0" borderId="1" xfId="0" applyFont="1" applyBorder="1"/>
    <xf numFmtId="0" fontId="0" fillId="0" borderId="1" xfId="0" applyBorder="1" applyAlignment="1">
      <alignment horizontal="center"/>
    </xf>
    <xf numFmtId="0" fontId="19" fillId="0" borderId="0" xfId="0" applyFont="1" applyAlignment="1">
      <alignment horizontal="left"/>
    </xf>
    <xf numFmtId="49" fontId="19" fillId="0" borderId="0" xfId="0" applyNumberFormat="1" applyFont="1" applyAlignment="1">
      <alignment horizontal="center"/>
    </xf>
    <xf numFmtId="0" fontId="19" fillId="0" borderId="5" xfId="0" applyFont="1" applyBorder="1"/>
    <xf numFmtId="0" fontId="0" fillId="0" borderId="5" xfId="0" applyBorder="1" applyAlignment="1">
      <alignment horizontal="center"/>
    </xf>
    <xf numFmtId="3" fontId="19" fillId="0" borderId="0" xfId="0" applyNumberFormat="1" applyFont="1" applyAlignment="1">
      <alignment horizontal="center"/>
    </xf>
    <xf numFmtId="0" fontId="8" fillId="0" borderId="0" xfId="0" applyFont="1" applyAlignment="1">
      <alignment horizontal="left" wrapText="1"/>
    </xf>
    <xf numFmtId="0" fontId="8" fillId="0" borderId="0" xfId="0" applyFont="1" applyAlignment="1">
      <alignment vertical="top" wrapText="1"/>
    </xf>
    <xf numFmtId="0" fontId="21" fillId="0" borderId="0" xfId="0" applyFont="1"/>
    <xf numFmtId="0" fontId="22" fillId="0" borderId="0" xfId="0" applyFont="1" applyAlignment="1">
      <alignment horizontal="center"/>
    </xf>
    <xf numFmtId="0" fontId="23" fillId="0" borderId="0" xfId="0" applyFont="1" applyAlignment="1">
      <alignment horizontal="center"/>
    </xf>
    <xf numFmtId="2" fontId="23" fillId="0" borderId="0" xfId="0" applyNumberFormat="1" applyFont="1" applyAlignment="1">
      <alignment horizontal="center"/>
    </xf>
    <xf numFmtId="1" fontId="22" fillId="0" borderId="0" xfId="0" applyNumberFormat="1" applyFont="1" applyAlignment="1">
      <alignment horizontal="center"/>
    </xf>
    <xf numFmtId="1" fontId="6" fillId="0" borderId="1" xfId="0" applyNumberFormat="1" applyFont="1" applyBorder="1"/>
    <xf numFmtId="1" fontId="6" fillId="0" borderId="6" xfId="0" applyNumberFormat="1" applyFont="1" applyBorder="1" applyAlignment="1">
      <alignment horizontal="center"/>
    </xf>
    <xf numFmtId="1" fontId="6" fillId="0" borderId="7" xfId="0" applyNumberFormat="1" applyFont="1" applyBorder="1" applyAlignment="1">
      <alignment horizontal="right"/>
    </xf>
    <xf numFmtId="1" fontId="14" fillId="0" borderId="5" xfId="0" applyNumberFormat="1" applyFont="1" applyBorder="1" applyAlignment="1">
      <alignment horizontal="right"/>
    </xf>
    <xf numFmtId="4" fontId="14" fillId="0" borderId="0" xfId="0" applyNumberFormat="1" applyFont="1"/>
    <xf numFmtId="1" fontId="17" fillId="0" borderId="0" xfId="0" applyNumberFormat="1" applyFont="1"/>
    <xf numFmtId="1" fontId="3" fillId="0" borderId="5" xfId="0" applyNumberFormat="1" applyFont="1" applyBorder="1"/>
    <xf numFmtId="1" fontId="23" fillId="0" borderId="0" xfId="0" applyNumberFormat="1" applyFont="1" applyAlignment="1">
      <alignment horizontal="center"/>
    </xf>
    <xf numFmtId="1" fontId="3" fillId="0" borderId="1" xfId="0" applyNumberFormat="1" applyFont="1" applyBorder="1"/>
    <xf numFmtId="1" fontId="3" fillId="0" borderId="6" xfId="0" applyNumberFormat="1" applyFont="1" applyBorder="1" applyAlignment="1">
      <alignment horizontal="center"/>
    </xf>
    <xf numFmtId="1" fontId="3" fillId="0" borderId="7" xfId="0" applyNumberFormat="1" applyFont="1" applyBorder="1" applyAlignment="1">
      <alignment horizontal="right"/>
    </xf>
    <xf numFmtId="1" fontId="4" fillId="0" borderId="5" xfId="0" applyNumberFormat="1" applyFont="1" applyBorder="1" applyAlignment="1">
      <alignment horizontal="right"/>
    </xf>
    <xf numFmtId="0" fontId="13" fillId="0" borderId="0" xfId="0" applyFont="1" applyAlignment="1">
      <alignment horizontal="left" indent="1"/>
    </xf>
    <xf numFmtId="0" fontId="17" fillId="0" borderId="0" xfId="0" applyFont="1" applyAlignment="1">
      <alignment horizontal="right" vertical="center"/>
    </xf>
    <xf numFmtId="165" fontId="3" fillId="0" borderId="0" xfId="0" applyNumberFormat="1" applyFont="1"/>
    <xf numFmtId="165" fontId="0" fillId="0" borderId="0" xfId="0" applyNumberFormat="1"/>
    <xf numFmtId="3" fontId="0" fillId="0" borderId="0" xfId="0" applyNumberFormat="1" applyAlignment="1">
      <alignment vertical="center"/>
    </xf>
    <xf numFmtId="0" fontId="6" fillId="0" borderId="2" xfId="0" applyFont="1" applyBorder="1" applyAlignment="1">
      <alignment horizontal="center"/>
    </xf>
    <xf numFmtId="0" fontId="6" fillId="0" borderId="8" xfId="0" applyFont="1" applyBorder="1" applyAlignment="1">
      <alignment horizontal="center"/>
    </xf>
    <xf numFmtId="2" fontId="3" fillId="0" borderId="8" xfId="0" applyNumberFormat="1" applyFont="1" applyBorder="1" applyAlignment="1">
      <alignment horizontal="center"/>
    </xf>
    <xf numFmtId="0" fontId="6" fillId="0" borderId="0" xfId="0" applyFont="1" applyAlignment="1">
      <alignment horizontal="right"/>
    </xf>
    <xf numFmtId="0" fontId="24" fillId="0" borderId="0" xfId="0" applyFont="1"/>
    <xf numFmtId="1" fontId="24" fillId="0" borderId="0" xfId="0" applyNumberFormat="1" applyFont="1"/>
    <xf numFmtId="0" fontId="17" fillId="0" borderId="0" xfId="0" applyFont="1" applyAlignment="1">
      <alignment horizontal="center" vertical="center"/>
    </xf>
    <xf numFmtId="0" fontId="25" fillId="0" borderId="0" xfId="0" applyFont="1" applyAlignment="1">
      <alignment horizontal="center" vertical="center"/>
    </xf>
    <xf numFmtId="0" fontId="13" fillId="0" borderId="0" xfId="0" applyFont="1" applyAlignment="1">
      <alignment horizontal="center"/>
    </xf>
    <xf numFmtId="0" fontId="17" fillId="0" borderId="0" xfId="0" applyFont="1" applyAlignment="1">
      <alignment horizontal="right"/>
    </xf>
    <xf numFmtId="2" fontId="24" fillId="0" borderId="0" xfId="0" applyNumberFormat="1" applyFont="1"/>
    <xf numFmtId="0" fontId="3" fillId="0" borderId="2" xfId="0" applyFont="1" applyBorder="1"/>
    <xf numFmtId="0" fontId="6" fillId="0" borderId="2" xfId="0" applyFont="1" applyBorder="1"/>
    <xf numFmtId="2" fontId="3" fillId="0" borderId="2" xfId="0" applyNumberFormat="1" applyFont="1" applyBorder="1"/>
    <xf numFmtId="0" fontId="13" fillId="0" borderId="2" xfId="0" applyFont="1" applyBorder="1"/>
    <xf numFmtId="165" fontId="13" fillId="0" borderId="0" xfId="0" applyNumberFormat="1" applyFont="1"/>
    <xf numFmtId="49" fontId="17" fillId="0" borderId="0" xfId="0" applyNumberFormat="1" applyFont="1" applyAlignment="1">
      <alignment horizontal="right"/>
    </xf>
    <xf numFmtId="14" fontId="0" fillId="0" borderId="0" xfId="0" applyNumberFormat="1" applyAlignment="1">
      <alignment horizontal="left"/>
    </xf>
    <xf numFmtId="0" fontId="26" fillId="0" borderId="0" xfId="0" applyFont="1"/>
    <xf numFmtId="165" fontId="26" fillId="0" borderId="0" xfId="0" applyNumberFormat="1" applyFont="1"/>
    <xf numFmtId="165" fontId="19" fillId="0" borderId="0" xfId="0" applyNumberFormat="1" applyFont="1"/>
    <xf numFmtId="165" fontId="19" fillId="0" borderId="1" xfId="0" applyNumberFormat="1" applyFont="1" applyBorder="1"/>
    <xf numFmtId="165" fontId="19" fillId="0" borderId="6" xfId="0" applyNumberFormat="1" applyFont="1" applyBorder="1" applyAlignment="1">
      <alignment horizontal="center"/>
    </xf>
    <xf numFmtId="165" fontId="19" fillId="0" borderId="7" xfId="0" applyNumberFormat="1" applyFont="1" applyBorder="1" applyAlignment="1">
      <alignment horizontal="left"/>
    </xf>
    <xf numFmtId="0" fontId="19" fillId="0" borderId="7" xfId="0" applyFont="1" applyBorder="1" applyAlignment="1">
      <alignment horizontal="left"/>
    </xf>
    <xf numFmtId="165" fontId="19" fillId="0" borderId="5" xfId="0" applyNumberFormat="1" applyFont="1" applyBorder="1"/>
    <xf numFmtId="0" fontId="27" fillId="0" borderId="0" xfId="0" applyFont="1"/>
    <xf numFmtId="3" fontId="27" fillId="0" borderId="0" xfId="0" applyNumberFormat="1" applyFont="1" applyAlignment="1">
      <alignment horizontal="center"/>
    </xf>
    <xf numFmtId="165" fontId="27" fillId="0" borderId="0" xfId="0" applyNumberFormat="1" applyFont="1"/>
    <xf numFmtId="2" fontId="27" fillId="0" borderId="0" xfId="0" applyNumberFormat="1" applyFont="1" applyAlignment="1">
      <alignment horizontal="center"/>
    </xf>
    <xf numFmtId="0" fontId="19" fillId="0" borderId="0" xfId="0" applyFont="1" applyAlignment="1">
      <alignment horizontal="center"/>
    </xf>
    <xf numFmtId="2" fontId="19" fillId="0" borderId="0" xfId="0" applyNumberFormat="1" applyFont="1" applyAlignment="1">
      <alignment horizontal="center"/>
    </xf>
    <xf numFmtId="3" fontId="19" fillId="0" borderId="0" xfId="0" applyNumberFormat="1" applyFont="1"/>
    <xf numFmtId="2" fontId="19" fillId="0" borderId="0" xfId="0" applyNumberFormat="1" applyFont="1"/>
    <xf numFmtId="2" fontId="19" fillId="0" borderId="5" xfId="0" applyNumberFormat="1" applyFont="1" applyBorder="1"/>
    <xf numFmtId="0" fontId="19" fillId="0" borderId="0" xfId="0" applyFont="1" applyAlignment="1">
      <alignment horizontal="left" wrapText="1"/>
    </xf>
    <xf numFmtId="0" fontId="3" fillId="0" borderId="0" xfId="0" applyFont="1" applyAlignment="1">
      <alignment horizontal="left"/>
    </xf>
    <xf numFmtId="0" fontId="3" fillId="0" borderId="9" xfId="0" applyFont="1" applyBorder="1" applyAlignment="1">
      <alignment horizontal="center"/>
    </xf>
    <xf numFmtId="2" fontId="0" fillId="0" borderId="5" xfId="0" applyNumberFormat="1" applyBorder="1"/>
    <xf numFmtId="0" fontId="3" fillId="0" borderId="0" xfId="0" applyFont="1" applyAlignment="1">
      <alignment horizontal="left" wrapText="1"/>
    </xf>
    <xf numFmtId="0" fontId="8" fillId="0" borderId="0" xfId="0" applyFont="1" applyAlignment="1">
      <alignment horizontal="left"/>
    </xf>
    <xf numFmtId="0" fontId="3" fillId="0" borderId="0" xfId="0" applyFont="1" applyAlignment="1">
      <alignment horizontal="left"/>
    </xf>
    <xf numFmtId="0" fontId="3" fillId="0" borderId="0" xfId="0" applyFont="1" applyAlignment="1">
      <alignment horizontal="left" wrapText="1"/>
    </xf>
    <xf numFmtId="165" fontId="3" fillId="0" borderId="1" xfId="0" applyNumberFormat="1" applyFont="1" applyBorder="1"/>
    <xf numFmtId="165" fontId="3" fillId="0" borderId="6" xfId="0" applyNumberFormat="1" applyFont="1" applyBorder="1" applyAlignment="1">
      <alignment horizontal="center"/>
    </xf>
    <xf numFmtId="0" fontId="0" fillId="0" borderId="6" xfId="0" applyBorder="1" applyAlignment="1">
      <alignment horizontal="center"/>
    </xf>
    <xf numFmtId="165" fontId="3" fillId="0" borderId="6" xfId="0" applyNumberFormat="1" applyFont="1" applyBorder="1" applyAlignment="1">
      <alignment horizontal="center" wrapText="1"/>
    </xf>
    <xf numFmtId="165" fontId="3" fillId="0" borderId="7" xfId="0" applyNumberFormat="1" applyFont="1" applyBorder="1" applyAlignment="1">
      <alignment horizontal="center"/>
    </xf>
    <xf numFmtId="0" fontId="17" fillId="0" borderId="0" xfId="1" applyFont="1" applyAlignment="1">
      <alignment vertical="center" wrapText="1"/>
    </xf>
    <xf numFmtId="3" fontId="3" fillId="0" borderId="0" xfId="0" applyNumberFormat="1" applyFont="1" applyAlignment="1">
      <alignment horizontal="right"/>
    </xf>
    <xf numFmtId="0" fontId="17" fillId="0" borderId="0" xfId="1" applyFont="1" applyAlignment="1">
      <alignment vertical="center"/>
    </xf>
    <xf numFmtId="2" fontId="3" fillId="0" borderId="0" xfId="0" applyNumberFormat="1" applyFont="1" applyAlignment="1">
      <alignment horizontal="right"/>
    </xf>
    <xf numFmtId="0" fontId="3" fillId="0" borderId="0" xfId="0" applyFont="1" applyAlignment="1">
      <alignment horizontal="right"/>
    </xf>
    <xf numFmtId="0" fontId="17" fillId="0" borderId="0" xfId="1" applyFont="1"/>
    <xf numFmtId="3" fontId="3" fillId="0" borderId="0" xfId="2" applyNumberFormat="1" applyFont="1" applyBorder="1" applyAlignment="1">
      <alignment horizontal="right"/>
    </xf>
    <xf numFmtId="165" fontId="3" fillId="0" borderId="0" xfId="0" applyNumberFormat="1" applyFont="1" applyAlignment="1">
      <alignment horizontal="right"/>
    </xf>
    <xf numFmtId="0" fontId="17" fillId="0" borderId="10" xfId="0" applyFont="1" applyBorder="1" applyAlignment="1">
      <alignment horizontal="left" vertical="top" wrapText="1"/>
    </xf>
    <xf numFmtId="0" fontId="17" fillId="0" borderId="0" xfId="0" applyFont="1" applyAlignment="1">
      <alignment horizontal="left" vertical="top" wrapText="1"/>
    </xf>
    <xf numFmtId="0" fontId="8" fillId="0" borderId="0" xfId="0" applyFont="1" applyAlignment="1">
      <alignment horizontal="left" wrapText="1"/>
    </xf>
    <xf numFmtId="3" fontId="30" fillId="0" borderId="0" xfId="0" applyNumberFormat="1" applyFont="1"/>
    <xf numFmtId="166" fontId="0" fillId="0" borderId="0" xfId="0" applyNumberFormat="1"/>
    <xf numFmtId="0" fontId="21" fillId="0" borderId="6" xfId="0" applyFont="1" applyBorder="1" applyAlignment="1">
      <alignment horizontal="center"/>
    </xf>
    <xf numFmtId="2" fontId="21" fillId="0" borderId="0" xfId="0" applyNumberFormat="1" applyFont="1" applyAlignment="1">
      <alignment horizontal="center"/>
    </xf>
    <xf numFmtId="165" fontId="21" fillId="0" borderId="0" xfId="0" applyNumberFormat="1" applyFont="1"/>
    <xf numFmtId="2" fontId="21" fillId="0" borderId="0" xfId="0" applyNumberFormat="1" applyFont="1"/>
    <xf numFmtId="3" fontId="21" fillId="0" borderId="0" xfId="0" applyNumberFormat="1" applyFont="1"/>
    <xf numFmtId="0" fontId="20" fillId="0" borderId="0" xfId="0" applyFont="1" applyAlignment="1">
      <alignment horizontal="left" wrapText="1"/>
    </xf>
    <xf numFmtId="0" fontId="3" fillId="0" borderId="0" xfId="0" applyFont="1" applyAlignment="1">
      <alignment horizontal="center"/>
    </xf>
    <xf numFmtId="0" fontId="3" fillId="0" borderId="6" xfId="0" applyFont="1" applyBorder="1" applyAlignment="1">
      <alignment horizontal="center" wrapText="1"/>
    </xf>
    <xf numFmtId="3" fontId="17" fillId="0" borderId="0" xfId="0" applyNumberFormat="1" applyFont="1" applyAlignment="1">
      <alignment horizontal="right" vertical="center" wrapText="1"/>
    </xf>
    <xf numFmtId="3" fontId="17" fillId="0" borderId="0" xfId="0" applyNumberFormat="1" applyFont="1" applyAlignment="1">
      <alignment horizontal="right" vertical="center"/>
    </xf>
    <xf numFmtId="3" fontId="21" fillId="2" borderId="0" xfId="1" applyNumberFormat="1" applyFont="1" applyFill="1" applyAlignment="1">
      <alignment horizontal="center" vertical="center" wrapText="1"/>
    </xf>
    <xf numFmtId="0" fontId="0" fillId="0" borderId="0" xfId="0" applyAlignment="1">
      <alignment horizontal="right" vertical="top" wrapText="1"/>
    </xf>
    <xf numFmtId="0" fontId="0" fillId="0" borderId="0" xfId="0" applyAlignment="1">
      <alignment horizontal="right"/>
    </xf>
    <xf numFmtId="0" fontId="0" fillId="0" borderId="0" xfId="0" applyAlignment="1">
      <alignment horizontal="right" vertical="center" wrapText="1"/>
    </xf>
    <xf numFmtId="3" fontId="0" fillId="0" borderId="0" xfId="0" applyNumberFormat="1" applyAlignment="1">
      <alignment horizontal="right"/>
    </xf>
    <xf numFmtId="0" fontId="3" fillId="0" borderId="0" xfId="0" applyFont="1" applyAlignment="1">
      <alignment horizontal="center" wrapText="1"/>
    </xf>
    <xf numFmtId="165" fontId="3" fillId="0" borderId="5" xfId="0" applyNumberFormat="1" applyFont="1" applyBorder="1"/>
    <xf numFmtId="3" fontId="17" fillId="0" borderId="0" xfId="0" applyNumberFormat="1" applyFont="1" applyAlignment="1">
      <alignment horizontal="right" wrapText="1"/>
    </xf>
    <xf numFmtId="3" fontId="17" fillId="0" borderId="0" xfId="1" applyNumberFormat="1" applyFont="1" applyAlignment="1">
      <alignment horizontal="right" vertical="center" wrapText="1"/>
    </xf>
    <xf numFmtId="164" fontId="3" fillId="0" borderId="0" xfId="0" applyNumberFormat="1" applyFont="1"/>
    <xf numFmtId="3" fontId="17" fillId="0" borderId="5" xfId="1" applyNumberFormat="1" applyFont="1" applyBorder="1" applyAlignment="1">
      <alignment horizontal="right" vertical="center" wrapText="1"/>
    </xf>
    <xf numFmtId="165" fontId="31" fillId="0" borderId="0" xfId="0" applyNumberFormat="1" applyFont="1"/>
    <xf numFmtId="0" fontId="31" fillId="0" borderId="0" xfId="0" applyFont="1"/>
    <xf numFmtId="165" fontId="0" fillId="0" borderId="1" xfId="0" applyNumberFormat="1" applyBorder="1"/>
    <xf numFmtId="165" fontId="0" fillId="0" borderId="0" xfId="0" applyNumberFormat="1" applyAlignment="1">
      <alignment horizontal="center"/>
    </xf>
    <xf numFmtId="165" fontId="0" fillId="0" borderId="0" xfId="0" applyNumberFormat="1" applyAlignment="1">
      <alignment horizontal="center"/>
    </xf>
    <xf numFmtId="165" fontId="0" fillId="0" borderId="6" xfId="0" applyNumberFormat="1" applyBorder="1" applyAlignment="1">
      <alignment horizontal="center"/>
    </xf>
    <xf numFmtId="165" fontId="0" fillId="0" borderId="5" xfId="0" applyNumberFormat="1" applyBorder="1" applyAlignment="1">
      <alignment horizontal="center"/>
    </xf>
    <xf numFmtId="3" fontId="30" fillId="0" borderId="0" xfId="0" applyNumberFormat="1" applyFont="1" applyAlignment="1">
      <alignment horizontal="right"/>
    </xf>
    <xf numFmtId="0" fontId="3" fillId="0" borderId="0" xfId="0" applyFont="1" applyAlignment="1">
      <alignment vertical="center"/>
    </xf>
    <xf numFmtId="0" fontId="32" fillId="0" borderId="0" xfId="0" applyFont="1" applyAlignment="1">
      <alignment horizontal="left" vertical="center" wrapText="1"/>
    </xf>
    <xf numFmtId="0" fontId="0" fillId="0" borderId="0" xfId="0" applyAlignment="1">
      <alignment horizontal="left"/>
    </xf>
    <xf numFmtId="0" fontId="17" fillId="0" borderId="0" xfId="0" applyFont="1" applyAlignment="1">
      <alignment vertical="center" wrapText="1"/>
    </xf>
    <xf numFmtId="165" fontId="3" fillId="0" borderId="0" xfId="0" applyNumberFormat="1" applyFont="1" applyAlignment="1">
      <alignment horizontal="center"/>
    </xf>
    <xf numFmtId="3" fontId="17" fillId="0" borderId="0" xfId="0" applyNumberFormat="1" applyFont="1" applyAlignment="1">
      <alignment horizontal="center" wrapText="1"/>
    </xf>
    <xf numFmtId="3" fontId="17" fillId="0" borderId="6" xfId="0" applyNumberFormat="1" applyFont="1" applyBorder="1" applyAlignment="1">
      <alignment horizontal="center" wrapText="1"/>
    </xf>
    <xf numFmtId="3" fontId="3" fillId="0" borderId="0" xfId="0" applyNumberFormat="1" applyFont="1" applyAlignment="1">
      <alignment horizontal="right" wrapText="1"/>
    </xf>
    <xf numFmtId="0" fontId="17" fillId="0" borderId="0" xfId="1" applyFont="1" applyAlignment="1">
      <alignment wrapText="1"/>
    </xf>
  </cellXfs>
  <cellStyles count="3">
    <cellStyle name="Default" xfId="2" xr:uid="{03436D69-BD67-4F19-8DA7-BC6568374DE1}"/>
    <cellStyle name="Normal" xfId="0" builtinId="0"/>
    <cellStyle name="Normal 4" xfId="1" xr:uid="{03D06336-C54B-4B31-ADDB-B66EB5184261}"/>
  </cellStyles>
  <dxfs count="33">
    <dxf>
      <font>
        <strike val="0"/>
        <outline val="0"/>
        <shadow val="0"/>
        <u val="none"/>
        <vertAlign val="baseline"/>
        <sz val="10"/>
        <name val="Arial"/>
        <family val="2"/>
        <scheme val="none"/>
      </font>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name val="Arial"/>
        <family val="2"/>
        <scheme val="none"/>
      </font>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0"/>
        <name val="Arial"/>
        <family val="2"/>
        <scheme val="none"/>
      </font>
      <fill>
        <patternFill patternType="none">
          <fgColor indexed="64"/>
          <bgColor indexed="65"/>
        </patternFill>
      </fill>
      <alignment horizontal="general" vertical="bottom" textRotation="0" wrapText="0"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Times New Roman"/>
                <a:ea typeface="Times New Roman"/>
                <a:cs typeface="Times New Roman"/>
              </a:defRPr>
            </a:pPr>
            <a:r>
              <a:rPr lang="en-US"/>
              <a:t>Panorama Cuantitativo Universitario.  2023</a:t>
            </a:r>
          </a:p>
        </c:rich>
      </c:tx>
      <c:layout>
        <c:manualLayout>
          <c:xMode val="edge"/>
          <c:yMode val="edge"/>
          <c:x val="0.2580324630473822"/>
          <c:y val="4.2696177192931228E-2"/>
        </c:manualLayout>
      </c:layout>
      <c:overlay val="0"/>
    </c:title>
    <c:autoTitleDeleted val="0"/>
    <c:view3D>
      <c:rotX val="75"/>
      <c:rotY val="0"/>
      <c:rAngAx val="0"/>
      <c:perspective val="0"/>
    </c:view3D>
    <c:floor>
      <c:thickness val="0"/>
    </c:floor>
    <c:sideWall>
      <c:thickness val="0"/>
    </c:sideWall>
    <c:backWall>
      <c:thickness val="0"/>
    </c:backWall>
    <c:plotArea>
      <c:layout>
        <c:manualLayout>
          <c:layoutTarget val="inner"/>
          <c:xMode val="edge"/>
          <c:yMode val="edge"/>
          <c:x val="0.29860284995932312"/>
          <c:y val="0.18578096527742949"/>
          <c:w val="0.45022494623192616"/>
          <c:h val="0.75763512045070802"/>
        </c:manualLayout>
      </c:layout>
      <c:pie3DChart>
        <c:varyColors val="1"/>
        <c:ser>
          <c:idx val="3"/>
          <c:order val="0"/>
          <c:dPt>
            <c:idx val="0"/>
            <c:bubble3D val="0"/>
            <c:spPr>
              <a:solidFill>
                <a:schemeClr val="accent2">
                  <a:lumMod val="40000"/>
                  <a:lumOff val="60000"/>
                </a:schemeClr>
              </a:solidFill>
            </c:spPr>
            <c:extLst>
              <c:ext xmlns:c16="http://schemas.microsoft.com/office/drawing/2014/chart" uri="{C3380CC4-5D6E-409C-BE32-E72D297353CC}">
                <c16:uniqueId val="{00000001-067A-4A8C-9619-719A7BA15BE8}"/>
              </c:ext>
            </c:extLst>
          </c:dPt>
          <c:dPt>
            <c:idx val="1"/>
            <c:bubble3D val="0"/>
            <c:spPr>
              <a:solidFill>
                <a:schemeClr val="accent1">
                  <a:lumMod val="75000"/>
                </a:schemeClr>
              </a:solidFill>
            </c:spPr>
            <c:extLst>
              <c:ext xmlns:c16="http://schemas.microsoft.com/office/drawing/2014/chart" uri="{C3380CC4-5D6E-409C-BE32-E72D297353CC}">
                <c16:uniqueId val="{00000003-067A-4A8C-9619-719A7BA15BE8}"/>
              </c:ext>
            </c:extLst>
          </c:dPt>
          <c:dPt>
            <c:idx val="2"/>
            <c:bubble3D val="0"/>
            <c:spPr>
              <a:solidFill>
                <a:schemeClr val="tx2">
                  <a:lumMod val="20000"/>
                  <a:lumOff val="80000"/>
                </a:schemeClr>
              </a:solidFill>
            </c:spPr>
            <c:extLst>
              <c:ext xmlns:c16="http://schemas.microsoft.com/office/drawing/2014/chart" uri="{C3380CC4-5D6E-409C-BE32-E72D297353CC}">
                <c16:uniqueId val="{00000005-067A-4A8C-9619-719A7BA15BE8}"/>
              </c:ext>
            </c:extLst>
          </c:dPt>
          <c:dLbls>
            <c:dLbl>
              <c:idx val="0"/>
              <c:spPr/>
              <c:txPr>
                <a:bodyPr/>
                <a:lstStyle/>
                <a:p>
                  <a:pPr>
                    <a:defRPr sz="1000" b="0" i="0" u="none" strike="noStrike" baseline="0">
                      <a:solidFill>
                        <a:srgbClr val="000000"/>
                      </a:solidFill>
                      <a:latin typeface="Times New Roman"/>
                      <a:ea typeface="Times New Roman"/>
                      <a:cs typeface="Times New Roman"/>
                    </a:defRPr>
                  </a:pPr>
                  <a:endParaRPr lang="es-CR"/>
                </a:p>
              </c:txPr>
              <c:dLblPos val="outEnd"/>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67A-4A8C-9619-719A7BA15BE8}"/>
                </c:ext>
              </c:extLst>
            </c:dLbl>
            <c:dLbl>
              <c:idx val="1"/>
              <c:spPr/>
              <c:txPr>
                <a:bodyPr/>
                <a:lstStyle/>
                <a:p>
                  <a:pPr>
                    <a:defRPr sz="1000" b="0" i="0" u="none" strike="noStrike" baseline="0">
                      <a:solidFill>
                        <a:srgbClr val="000000"/>
                      </a:solidFill>
                      <a:latin typeface="Times New Roman"/>
                      <a:ea typeface="Times New Roman"/>
                      <a:cs typeface="Times New Roman"/>
                    </a:defRPr>
                  </a:pPr>
                  <a:endParaRPr lang="es-CR"/>
                </a:p>
              </c:txPr>
              <c:dLblPos val="outEnd"/>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67A-4A8C-9619-719A7BA15BE8}"/>
                </c:ext>
              </c:extLst>
            </c:dLbl>
            <c:dLbl>
              <c:idx val="2"/>
              <c:spPr/>
              <c:txPr>
                <a:bodyPr/>
                <a:lstStyle/>
                <a:p>
                  <a:pPr>
                    <a:defRPr sz="1000" b="0" i="0" u="none" strike="noStrike" baseline="0">
                      <a:solidFill>
                        <a:srgbClr val="000000"/>
                      </a:solidFill>
                      <a:latin typeface="Times New Roman"/>
                      <a:ea typeface="Times New Roman"/>
                      <a:cs typeface="Times New Roman"/>
                    </a:defRPr>
                  </a:pPr>
                  <a:endParaRPr lang="es-CR"/>
                </a:p>
              </c:txPr>
              <c:dLblPos val="outEnd"/>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67A-4A8C-9619-719A7BA15BE8}"/>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a:ea typeface="Times New Roman"/>
                    <a:cs typeface="Times New Roman"/>
                  </a:defRPr>
                </a:pPr>
                <a:endParaRPr lang="es-CR"/>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'[1]I-1'!$B$3:$D$3</c:f>
              <c:strCache>
                <c:ptCount val="3"/>
                <c:pt idx="0">
                  <c:v>De Apoyo</c:v>
                </c:pt>
                <c:pt idx="1">
                  <c:v>Docente</c:v>
                </c:pt>
                <c:pt idx="2">
                  <c:v>Administración </c:v>
                </c:pt>
              </c:strCache>
            </c:strRef>
          </c:cat>
          <c:val>
            <c:numRef>
              <c:f>'[1]I-1'!$B$4:$D$4</c:f>
              <c:numCache>
                <c:formatCode>General</c:formatCode>
                <c:ptCount val="3"/>
                <c:pt idx="0">
                  <c:v>34.619999999999997</c:v>
                </c:pt>
                <c:pt idx="1">
                  <c:v>32.29</c:v>
                </c:pt>
                <c:pt idx="2">
                  <c:v>33.090000000000003</c:v>
                </c:pt>
              </c:numCache>
            </c:numRef>
          </c:val>
          <c:extLst>
            <c:ext xmlns:c16="http://schemas.microsoft.com/office/drawing/2014/chart" uri="{C3380CC4-5D6E-409C-BE32-E72D297353CC}">
              <c16:uniqueId val="{00000006-067A-4A8C-9619-719A7BA15BE8}"/>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solidFill>
      <a:schemeClr val="bg1"/>
    </a:solidFill>
    <a:ln>
      <a:solidFill>
        <a:schemeClr val="tx1"/>
      </a:solidFill>
    </a:ln>
    <a:scene3d>
      <a:camera prst="orthographicFront"/>
      <a:lightRig rig="threePt" dir="t"/>
    </a:scene3d>
  </c:spPr>
  <c:txPr>
    <a:bodyPr/>
    <a:lstStyle/>
    <a:p>
      <a:pPr>
        <a:defRPr sz="1000" b="0" i="0" u="none" strike="noStrike" baseline="0">
          <a:solidFill>
            <a:srgbClr val="000000"/>
          </a:solidFill>
          <a:latin typeface="Times New Roman"/>
          <a:ea typeface="Times New Roman"/>
          <a:cs typeface="Times New Roman"/>
        </a:defRPr>
      </a:pPr>
      <a:endParaRPr lang="es-CR"/>
    </a:p>
  </c:txPr>
  <c:printSettings>
    <c:headerFooter/>
    <c:pageMargins b="0.75" l="0.7" r="0.7" t="0.75" header="0.3" footer="0.3"/>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0" i="0" u="none" strike="noStrike" baseline="0">
                <a:solidFill>
                  <a:srgbClr val="424242"/>
                </a:solidFill>
                <a:latin typeface="Times New Roman"/>
                <a:cs typeface="Times New Roman"/>
              </a:rPr>
              <a:t>Panorama Cuantitativo Universitario. 2023</a:t>
            </a:r>
          </a:p>
          <a:p>
            <a:pPr>
              <a:defRPr sz="1000" b="0" i="0" u="none" strike="noStrike" baseline="0">
                <a:solidFill>
                  <a:srgbClr val="000000"/>
                </a:solidFill>
                <a:latin typeface="Calibri"/>
                <a:ea typeface="Calibri"/>
                <a:cs typeface="Calibri"/>
              </a:defRPr>
            </a:pPr>
            <a:r>
              <a:rPr lang="en-US" sz="1800" b="0" i="0" u="none" strike="noStrike" baseline="0">
                <a:solidFill>
                  <a:srgbClr val="424242"/>
                </a:solidFill>
                <a:latin typeface="Times New Roman"/>
                <a:cs typeface="Times New Roman"/>
              </a:rPr>
              <a:t>Distribución relativa de los Proyectos</a:t>
            </a:r>
          </a:p>
          <a:p>
            <a:pPr>
              <a:defRPr sz="1000" b="0" i="0" u="none" strike="noStrike" baseline="0">
                <a:solidFill>
                  <a:srgbClr val="000000"/>
                </a:solidFill>
                <a:latin typeface="Calibri"/>
                <a:ea typeface="Calibri"/>
                <a:cs typeface="Calibri"/>
              </a:defRPr>
            </a:pPr>
            <a:r>
              <a:rPr lang="en-US" sz="1800" b="0" i="0" u="none" strike="noStrike" baseline="0">
                <a:solidFill>
                  <a:srgbClr val="424242"/>
                </a:solidFill>
                <a:latin typeface="Times New Roman"/>
                <a:cs typeface="Times New Roman"/>
              </a:rPr>
              <a:t> de Investigación.</a:t>
            </a:r>
          </a:p>
        </c:rich>
      </c:tx>
      <c:layout>
        <c:manualLayout>
          <c:xMode val="edge"/>
          <c:yMode val="edge"/>
          <c:x val="0.22496870130290952"/>
          <c:y val="1.9115873050687605E-2"/>
        </c:manualLayout>
      </c:layout>
      <c:overlay val="0"/>
      <c:spPr>
        <a:noFill/>
        <a:ln w="25400">
          <a:noFill/>
        </a:ln>
      </c:spPr>
    </c:title>
    <c:autoTitleDeleted val="0"/>
    <c:view3D>
      <c:rotX val="60"/>
      <c:rotY val="0"/>
      <c:rAngAx val="0"/>
      <c:perspective val="0"/>
    </c:view3D>
    <c:floor>
      <c:thickness val="0"/>
    </c:floor>
    <c:sideWall>
      <c:thickness val="0"/>
    </c:sideWall>
    <c:backWall>
      <c:thickness val="0"/>
    </c:backWall>
    <c:plotArea>
      <c:layout>
        <c:manualLayout>
          <c:layoutTarget val="inner"/>
          <c:xMode val="edge"/>
          <c:yMode val="edge"/>
          <c:x val="0.13849394730144984"/>
          <c:y val="0.25782255712659574"/>
          <c:w val="0.71050955099498248"/>
          <c:h val="0.60634549713543873"/>
        </c:manualLayout>
      </c:layout>
      <c:pie3DChart>
        <c:varyColors val="1"/>
        <c:ser>
          <c:idx val="0"/>
          <c:order val="0"/>
          <c:dPt>
            <c:idx val="0"/>
            <c:bubble3D val="0"/>
            <c:spPr>
              <a:solidFill>
                <a:schemeClr val="accent6">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3BCB-4056-B418-95E81CC8DE98}"/>
              </c:ext>
            </c:extLst>
          </c:dPt>
          <c:dPt>
            <c:idx val="1"/>
            <c:bubble3D val="0"/>
            <c:spPr>
              <a:solidFill>
                <a:schemeClr val="accent2">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3BCB-4056-B418-95E81CC8DE98}"/>
              </c:ext>
            </c:extLst>
          </c:dPt>
          <c:dPt>
            <c:idx val="2"/>
            <c:bubble3D val="0"/>
            <c:spPr>
              <a:solidFill>
                <a:schemeClr val="tx2">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3BCB-4056-B418-95E81CC8DE98}"/>
              </c:ext>
            </c:extLst>
          </c:dPt>
          <c:dPt>
            <c:idx val="3"/>
            <c:bubble3D val="0"/>
            <c:spPr>
              <a:solidFill>
                <a:schemeClr val="accent4">
                  <a:lumMod val="40000"/>
                  <a:lumOff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3BCB-4056-B418-95E81CC8DE98}"/>
              </c:ext>
            </c:extLst>
          </c:dPt>
          <c:dPt>
            <c:idx val="4"/>
            <c:bubble3D val="0"/>
            <c:spPr>
              <a:solidFill>
                <a:schemeClr val="accent6">
                  <a:lumMod val="7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3BCB-4056-B418-95E81CC8DE98}"/>
              </c:ext>
            </c:extLst>
          </c:dPt>
          <c:dPt>
            <c:idx val="5"/>
            <c:bubble3D val="0"/>
            <c:spPr>
              <a:solidFill>
                <a:schemeClr val="accent5">
                  <a:lumMod val="40000"/>
                  <a:lumOff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3BCB-4056-B418-95E81CC8DE98}"/>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3BCB-4056-B418-95E81CC8DE98}"/>
              </c:ext>
            </c:extLst>
          </c:dPt>
          <c:dLbls>
            <c:dLbl>
              <c:idx val="0"/>
              <c:layout>
                <c:manualLayout>
                  <c:x val="1.6835016835016835E-2"/>
                  <c:y val="-8.5111984900412207E-17"/>
                </c:manualLayout>
              </c:layout>
              <c:numFmt formatCode="#,##0.00" sourceLinked="0"/>
              <c:spPr>
                <a:noFill/>
                <a:ln w="25400">
                  <a:noFill/>
                </a:ln>
              </c:spPr>
              <c:txPr>
                <a:bodyPr/>
                <a:lstStyle/>
                <a:p>
                  <a:pPr>
                    <a:defRPr sz="900" b="0" i="0" u="none" strike="noStrike" baseline="0">
                      <a:solidFill>
                        <a:srgbClr val="424242"/>
                      </a:solidFill>
                      <a:latin typeface="Times New Roman"/>
                      <a:ea typeface="Times New Roman"/>
                      <a:cs typeface="Times New Roman"/>
                    </a:defRPr>
                  </a:pPr>
                  <a:endParaRPr lang="es-C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CB-4056-B418-95E81CC8DE98}"/>
                </c:ext>
              </c:extLst>
            </c:dLbl>
            <c:dLbl>
              <c:idx val="1"/>
              <c:layout>
                <c:manualLayout>
                  <c:x val="0"/>
                  <c:y val="9.285051067780872E-3"/>
                </c:manualLayout>
              </c:layout>
              <c:numFmt formatCode="#,##0.00" sourceLinked="0"/>
              <c:spPr>
                <a:noFill/>
                <a:ln w="25400">
                  <a:noFill/>
                </a:ln>
              </c:spPr>
              <c:txPr>
                <a:bodyPr/>
                <a:lstStyle/>
                <a:p>
                  <a:pPr>
                    <a:defRPr sz="900" b="0" i="0" u="none" strike="noStrike" baseline="0">
                      <a:solidFill>
                        <a:srgbClr val="424242"/>
                      </a:solidFill>
                      <a:latin typeface="Times New Roman"/>
                      <a:ea typeface="Times New Roman"/>
                      <a:cs typeface="Times New Roman"/>
                    </a:defRPr>
                  </a:pPr>
                  <a:endParaRPr lang="es-C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CB-4056-B418-95E81CC8DE98}"/>
                </c:ext>
              </c:extLst>
            </c:dLbl>
            <c:dLbl>
              <c:idx val="2"/>
              <c:layout>
                <c:manualLayout>
                  <c:x val="-7.4822297044519264E-3"/>
                  <c:y val="-8.5111984900412207E-17"/>
                </c:manualLayout>
              </c:layout>
              <c:numFmt formatCode="#,##0.00" sourceLinked="0"/>
              <c:spPr>
                <a:noFill/>
                <a:ln w="25400">
                  <a:noFill/>
                </a:ln>
              </c:spPr>
              <c:txPr>
                <a:bodyPr/>
                <a:lstStyle/>
                <a:p>
                  <a:pPr>
                    <a:defRPr sz="900" b="0" i="0" u="none" strike="noStrike" baseline="0">
                      <a:solidFill>
                        <a:srgbClr val="424242"/>
                      </a:solidFill>
                      <a:latin typeface="Times New Roman"/>
                      <a:ea typeface="Times New Roman"/>
                      <a:cs typeface="Times New Roman"/>
                    </a:defRPr>
                  </a:pPr>
                  <a:endParaRPr lang="es-C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CB-4056-B418-95E81CC8DE98}"/>
                </c:ext>
              </c:extLst>
            </c:dLbl>
            <c:dLbl>
              <c:idx val="3"/>
              <c:layout>
                <c:manualLayout>
                  <c:x val="-9.3527871305649091E-3"/>
                  <c:y val="0"/>
                </c:manualLayout>
              </c:layout>
              <c:numFmt formatCode="#,##0.00" sourceLinked="0"/>
              <c:spPr>
                <a:noFill/>
                <a:ln w="25400">
                  <a:noFill/>
                </a:ln>
              </c:spPr>
              <c:txPr>
                <a:bodyPr/>
                <a:lstStyle/>
                <a:p>
                  <a:pPr>
                    <a:defRPr sz="900" b="0" i="0" u="none" strike="noStrike" baseline="0">
                      <a:solidFill>
                        <a:srgbClr val="424242"/>
                      </a:solidFill>
                      <a:latin typeface="Times New Roman"/>
                      <a:ea typeface="Times New Roman"/>
                      <a:cs typeface="Times New Roman"/>
                    </a:defRPr>
                  </a:pPr>
                  <a:endParaRPr lang="es-C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CB-4056-B418-95E81CC8DE98}"/>
                </c:ext>
              </c:extLst>
            </c:dLbl>
            <c:dLbl>
              <c:idx val="4"/>
              <c:layout>
                <c:manualLayout>
                  <c:x val="-9.3527871305649091E-3"/>
                  <c:y val="0"/>
                </c:manualLayout>
              </c:layout>
              <c:numFmt formatCode="#,##0.000" sourceLinked="0"/>
              <c:spPr>
                <a:noFill/>
                <a:ln w="25400">
                  <a:noFill/>
                </a:ln>
              </c:spPr>
              <c:txPr>
                <a:bodyPr/>
                <a:lstStyle/>
                <a:p>
                  <a:pPr>
                    <a:defRPr sz="900" b="0" i="0" u="none" strike="noStrike" baseline="0">
                      <a:solidFill>
                        <a:srgbClr val="424242"/>
                      </a:solidFill>
                      <a:latin typeface="Times New Roman"/>
                      <a:ea typeface="Times New Roman"/>
                      <a:cs typeface="Times New Roman"/>
                    </a:defRPr>
                  </a:pPr>
                  <a:endParaRPr lang="es-C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BCB-4056-B418-95E81CC8DE98}"/>
                </c:ext>
              </c:extLst>
            </c:dLbl>
            <c:dLbl>
              <c:idx val="5"/>
              <c:layout>
                <c:manualLayout>
                  <c:x val="3.7411148522259632E-3"/>
                  <c:y val="-9.2850510677809153E-3"/>
                </c:manualLayout>
              </c:layout>
              <c:numFmt formatCode="#,##0.00" sourceLinked="0"/>
              <c:spPr>
                <a:noFill/>
                <a:ln w="25400">
                  <a:noFill/>
                </a:ln>
              </c:spPr>
              <c:txPr>
                <a:bodyPr/>
                <a:lstStyle/>
                <a:p>
                  <a:pPr>
                    <a:defRPr sz="900" b="0" i="0" u="none" strike="noStrike" baseline="0">
                      <a:solidFill>
                        <a:srgbClr val="424242"/>
                      </a:solidFill>
                      <a:latin typeface="Times New Roman"/>
                      <a:ea typeface="Times New Roman"/>
                      <a:cs typeface="Times New Roman"/>
                    </a:defRPr>
                  </a:pPr>
                  <a:endParaRPr lang="es-C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BCB-4056-B418-95E81CC8DE98}"/>
                </c:ext>
              </c:extLst>
            </c:dLbl>
            <c:dLbl>
              <c:idx val="6"/>
              <c:layout>
                <c:manualLayout>
                  <c:x val="3.7411148522258947E-3"/>
                  <c:y val="-2.321262766945218E-3"/>
                </c:manualLayout>
              </c:layout>
              <c:numFmt formatCode="#,##0.00" sourceLinked="0"/>
              <c:spPr>
                <a:noFill/>
                <a:ln w="25400">
                  <a:noFill/>
                </a:ln>
              </c:spPr>
              <c:txPr>
                <a:bodyPr/>
                <a:lstStyle/>
                <a:p>
                  <a:pPr>
                    <a:defRPr sz="900" b="0" i="0" u="none" strike="noStrike" baseline="0">
                      <a:solidFill>
                        <a:srgbClr val="424242"/>
                      </a:solidFill>
                      <a:latin typeface="Times New Roman"/>
                      <a:ea typeface="Times New Roman"/>
                      <a:cs typeface="Times New Roman"/>
                    </a:defRPr>
                  </a:pPr>
                  <a:endParaRPr lang="es-C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BCB-4056-B418-95E81CC8DE98}"/>
                </c:ext>
              </c:extLst>
            </c:dLbl>
            <c:numFmt formatCode="#,##0.00" sourceLinked="0"/>
            <c:spPr>
              <a:noFill/>
              <a:ln w="25400">
                <a:noFill/>
              </a:ln>
            </c:spPr>
            <c:txPr>
              <a:bodyPr wrap="square" lIns="38100" tIns="19050" rIns="38100" bIns="19050" anchor="ctr">
                <a:spAutoFit/>
              </a:bodyPr>
              <a:lstStyle/>
              <a:p>
                <a:pPr>
                  <a:defRPr sz="900" b="0" i="0" u="none" strike="noStrike" baseline="0">
                    <a:solidFill>
                      <a:srgbClr val="424242"/>
                    </a:solidFill>
                    <a:latin typeface="Times New Roman"/>
                    <a:ea typeface="Times New Roman"/>
                    <a:cs typeface="Times New Roman"/>
                  </a:defRPr>
                </a:pPr>
                <a:endParaRPr lang="es-CR"/>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'[2]GI-2'!$B$3:$H$3</c:f>
              <c:strCache>
                <c:ptCount val="7"/>
                <c:pt idx="0">
                  <c:v>Activos</c:v>
                </c:pt>
                <c:pt idx="1">
                  <c:v>Nuevos</c:v>
                </c:pt>
                <c:pt idx="2">
                  <c:v>Reactivaciones </c:v>
                </c:pt>
                <c:pt idx="3">
                  <c:v>Terminados</c:v>
                </c:pt>
                <c:pt idx="4">
                  <c:v>Suspendidos</c:v>
                </c:pt>
                <c:pt idx="5">
                  <c:v>Ampliaciones</c:v>
                </c:pt>
                <c:pt idx="6">
                  <c:v>Cerrados </c:v>
                </c:pt>
              </c:strCache>
            </c:strRef>
          </c:cat>
          <c:val>
            <c:numRef>
              <c:f>'[2]GI-2'!$B$4:$H$4</c:f>
              <c:numCache>
                <c:formatCode>General</c:formatCode>
                <c:ptCount val="7"/>
                <c:pt idx="0">
                  <c:v>1867</c:v>
                </c:pt>
                <c:pt idx="1">
                  <c:v>510</c:v>
                </c:pt>
                <c:pt idx="2">
                  <c:v>23</c:v>
                </c:pt>
                <c:pt idx="3">
                  <c:v>497</c:v>
                </c:pt>
                <c:pt idx="4">
                  <c:v>13</c:v>
                </c:pt>
                <c:pt idx="5">
                  <c:v>665</c:v>
                </c:pt>
                <c:pt idx="6">
                  <c:v>35</c:v>
                </c:pt>
              </c:numCache>
            </c:numRef>
          </c:val>
          <c:extLst>
            <c:ext xmlns:c16="http://schemas.microsoft.com/office/drawing/2014/chart" uri="{C3380CC4-5D6E-409C-BE32-E72D297353CC}">
              <c16:uniqueId val="{0000000E-3BCB-4056-B418-95E81CC8DE98}"/>
            </c:ext>
          </c:extLst>
        </c:ser>
        <c:ser>
          <c:idx val="1"/>
          <c:order val="1"/>
          <c:tx>
            <c:strRef>
              <c:f>'[2]GI-2'!$B$3:$H$3</c:f>
              <c:strCache>
                <c:ptCount val="1"/>
                <c:pt idx="0">
                  <c:v>Activos Nuevos Reactivaciones  Terminados Suspendidos Ampliaciones Cerrados </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10-3BCB-4056-B418-95E81CC8DE98}"/>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12-3BCB-4056-B418-95E81CC8DE98}"/>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14-3BCB-4056-B418-95E81CC8DE98}"/>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16-3BCB-4056-B418-95E81CC8DE98}"/>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18-3BCB-4056-B418-95E81CC8DE98}"/>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1A-3BCB-4056-B418-95E81CC8DE98}"/>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C-3BCB-4056-B418-95E81CC8DE98}"/>
              </c:ext>
            </c:extLst>
          </c:dPt>
          <c:dLbls>
            <c:spPr>
              <a:noFill/>
              <a:ln w="25400">
                <a:noFill/>
              </a:ln>
            </c:spPr>
            <c:txPr>
              <a:bodyPr wrap="square" lIns="38100" tIns="19050" rIns="38100" bIns="19050" anchor="ctr">
                <a:spAutoFit/>
              </a:bodyPr>
              <a:lstStyle/>
              <a:p>
                <a:pPr>
                  <a:defRPr sz="900" b="0" i="0" u="none" strike="noStrike" baseline="0">
                    <a:solidFill>
                      <a:srgbClr val="424242"/>
                    </a:solidFill>
                    <a:latin typeface="Calibri"/>
                    <a:ea typeface="Calibri"/>
                    <a:cs typeface="Calibri"/>
                  </a:defRPr>
                </a:pPr>
                <a:endParaRPr lang="es-CR"/>
              </a:p>
            </c:txPr>
            <c:dLblPos val="outEnd"/>
            <c:showLegendKey val="0"/>
            <c:showVal val="1"/>
            <c:showCatName val="0"/>
            <c:showSerName val="0"/>
            <c:showPercent val="0"/>
            <c:showBubbleSize val="0"/>
            <c:showLeaderLines val="1"/>
            <c:extLst>
              <c:ext xmlns:c15="http://schemas.microsoft.com/office/drawing/2012/chart" uri="{CE6537A1-D6FC-4f65-9D91-7224C49458BB}"/>
            </c:extLst>
          </c:dLbls>
          <c:val>
            <c:numRef>
              <c:f>'[2]GI-2'!$B$4:$H$4</c:f>
              <c:numCache>
                <c:formatCode>General</c:formatCode>
                <c:ptCount val="7"/>
                <c:pt idx="0">
                  <c:v>1867</c:v>
                </c:pt>
                <c:pt idx="1">
                  <c:v>510</c:v>
                </c:pt>
                <c:pt idx="2">
                  <c:v>23</c:v>
                </c:pt>
                <c:pt idx="3">
                  <c:v>497</c:v>
                </c:pt>
                <c:pt idx="4">
                  <c:v>13</c:v>
                </c:pt>
                <c:pt idx="5">
                  <c:v>665</c:v>
                </c:pt>
                <c:pt idx="6">
                  <c:v>35</c:v>
                </c:pt>
              </c:numCache>
            </c:numRef>
          </c:val>
          <c:extLst>
            <c:ext xmlns:c16="http://schemas.microsoft.com/office/drawing/2014/chart" uri="{C3380CC4-5D6E-409C-BE32-E72D297353CC}">
              <c16:uniqueId val="{0000001D-3BCB-4056-B418-95E81CC8DE98}"/>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es-CR"/>
    </a:p>
  </c:txPr>
  <c:printSettings>
    <c:headerFooter/>
    <c:pageMargins b="0.75" l="0.7" r="0.7" t="0.75" header="0.3" footer="0.3"/>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Times New Roman"/>
                <a:ea typeface="Times New Roman"/>
                <a:cs typeface="Times New Roman"/>
              </a:defRPr>
            </a:pPr>
            <a:r>
              <a:rPr lang="en-US"/>
              <a:t>Panorama Cuantitativo Universitario.  2023</a:t>
            </a:r>
          </a:p>
        </c:rich>
      </c:tx>
      <c:layout>
        <c:manualLayout>
          <c:xMode val="edge"/>
          <c:yMode val="edge"/>
          <c:x val="0.25838003818169275"/>
          <c:y val="2.8901766115552691E-2"/>
        </c:manualLayout>
      </c:layout>
      <c:overlay val="0"/>
      <c:spPr>
        <a:noFill/>
        <a:ln w="25400">
          <a:noFill/>
        </a:ln>
      </c:spPr>
    </c:title>
    <c:autoTitleDeleted val="0"/>
    <c:view3D>
      <c:rotX val="75"/>
      <c:rotY val="50"/>
      <c:rAngAx val="0"/>
      <c:perspective val="0"/>
    </c:view3D>
    <c:floor>
      <c:thickness val="0"/>
    </c:floor>
    <c:sideWall>
      <c:thickness val="0"/>
    </c:sideWall>
    <c:backWall>
      <c:thickness val="0"/>
    </c:backWall>
    <c:plotArea>
      <c:layout>
        <c:manualLayout>
          <c:layoutTarget val="inner"/>
          <c:xMode val="edge"/>
          <c:yMode val="edge"/>
          <c:x val="0.26168617919838894"/>
          <c:y val="0.10110088540722693"/>
          <c:w val="0.51957782906153294"/>
          <c:h val="0.87062935067899117"/>
        </c:manualLayout>
      </c:layout>
      <c:pie3DChart>
        <c:varyColors val="1"/>
        <c:ser>
          <c:idx val="3"/>
          <c:order val="0"/>
          <c:spPr>
            <a:solidFill>
              <a:srgbClr val="FFC000"/>
            </a:solidFill>
          </c:spPr>
          <c:dPt>
            <c:idx val="0"/>
            <c:bubble3D val="0"/>
            <c:explosion val="9"/>
            <c:spPr>
              <a:solidFill>
                <a:schemeClr val="accent2">
                  <a:lumMod val="60000"/>
                  <a:lumOff val="40000"/>
                </a:schemeClr>
              </a:solidFill>
            </c:spPr>
            <c:extLst>
              <c:ext xmlns:c16="http://schemas.microsoft.com/office/drawing/2014/chart" uri="{C3380CC4-5D6E-409C-BE32-E72D297353CC}">
                <c16:uniqueId val="{00000001-FD1C-48F8-876A-5E8ED8C41969}"/>
              </c:ext>
            </c:extLst>
          </c:dPt>
          <c:dPt>
            <c:idx val="1"/>
            <c:bubble3D val="0"/>
            <c:explosion val="7"/>
            <c:spPr>
              <a:solidFill>
                <a:schemeClr val="accent5">
                  <a:lumMod val="40000"/>
                  <a:lumOff val="60000"/>
                </a:schemeClr>
              </a:solidFill>
            </c:spPr>
            <c:extLst>
              <c:ext xmlns:c16="http://schemas.microsoft.com/office/drawing/2014/chart" uri="{C3380CC4-5D6E-409C-BE32-E72D297353CC}">
                <c16:uniqueId val="{00000003-FD1C-48F8-876A-5E8ED8C41969}"/>
              </c:ext>
            </c:extLst>
          </c:dPt>
          <c:dPt>
            <c:idx val="2"/>
            <c:bubble3D val="0"/>
            <c:explosion val="18"/>
            <c:spPr>
              <a:solidFill>
                <a:schemeClr val="accent6">
                  <a:lumMod val="75000"/>
                </a:schemeClr>
              </a:solidFill>
            </c:spPr>
            <c:extLst>
              <c:ext xmlns:c16="http://schemas.microsoft.com/office/drawing/2014/chart" uri="{C3380CC4-5D6E-409C-BE32-E72D297353CC}">
                <c16:uniqueId val="{00000005-FD1C-48F8-876A-5E8ED8C41969}"/>
              </c:ext>
            </c:extLst>
          </c:dPt>
          <c:dLbls>
            <c:dLbl>
              <c:idx val="0"/>
              <c:layout>
                <c:manualLayout>
                  <c:x val="-2.9850746268656716E-2"/>
                  <c:y val="-2.6178010471204188E-2"/>
                </c:manualLayout>
              </c:layout>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es-C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FD1C-48F8-876A-5E8ED8C41969}"/>
                </c:ext>
              </c:extLst>
            </c:dLbl>
            <c:dLbl>
              <c:idx val="1"/>
              <c:layout>
                <c:manualLayout>
                  <c:x val="-8.2089552238805971E-2"/>
                  <c:y val="-4.0842540297646029E-2"/>
                </c:manualLayout>
              </c:layout>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es-C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1C-48F8-876A-5E8ED8C41969}"/>
                </c:ext>
              </c:extLst>
            </c:dLbl>
            <c:dLbl>
              <c:idx val="2"/>
              <c:layout>
                <c:manualLayout>
                  <c:x val="1.1194029850746268E-2"/>
                  <c:y val="3.6649214659685861E-2"/>
                </c:manualLayout>
              </c:layout>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es-C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FD1C-48F8-876A-5E8ED8C41969}"/>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a:ea typeface="Times New Roman"/>
                    <a:cs typeface="Times New Roman"/>
                  </a:defRPr>
                </a:pPr>
                <a:endParaRPr lang="es-CR"/>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'[3]GI-3'!$B$3:$D$3</c:f>
              <c:strCache>
                <c:ptCount val="3"/>
                <c:pt idx="0">
                  <c:v>Básica</c:v>
                </c:pt>
                <c:pt idx="1">
                  <c:v>Apliacada</c:v>
                </c:pt>
                <c:pt idx="2">
                  <c:v>Tecnológica</c:v>
                </c:pt>
              </c:strCache>
            </c:strRef>
          </c:cat>
          <c:val>
            <c:numRef>
              <c:f>'[3]GI-3'!$B$4:$D$4</c:f>
              <c:numCache>
                <c:formatCode>General</c:formatCode>
                <c:ptCount val="3"/>
                <c:pt idx="0">
                  <c:v>98.08</c:v>
                </c:pt>
                <c:pt idx="1">
                  <c:v>1.5</c:v>
                </c:pt>
                <c:pt idx="2">
                  <c:v>0.43</c:v>
                </c:pt>
              </c:numCache>
            </c:numRef>
          </c:val>
          <c:extLst>
            <c:ext xmlns:c16="http://schemas.microsoft.com/office/drawing/2014/chart" uri="{C3380CC4-5D6E-409C-BE32-E72D297353CC}">
              <c16:uniqueId val="{00000006-FD1C-48F8-876A-5E8ED8C41969}"/>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solidFill>
      <a:schemeClr val="bg1"/>
    </a:solidFill>
    <a:ln>
      <a:solidFill>
        <a:schemeClr val="tx1"/>
      </a:solidFill>
    </a:ln>
    <a:scene3d>
      <a:camera prst="orthographicFront"/>
      <a:lightRig rig="threePt" dir="t"/>
    </a:scene3d>
  </c:spPr>
  <c:txPr>
    <a:bodyPr/>
    <a:lstStyle/>
    <a:p>
      <a:pPr>
        <a:defRPr sz="1000" b="0" i="0" u="none" strike="noStrike" baseline="0">
          <a:solidFill>
            <a:srgbClr val="000000"/>
          </a:solidFill>
          <a:latin typeface="Times New Roman"/>
          <a:ea typeface="Times New Roman"/>
          <a:cs typeface="Times New Roman"/>
        </a:defRPr>
      </a:pPr>
      <a:endParaRPr lang="es-CR"/>
    </a:p>
  </c:txPr>
  <c:printSettings>
    <c:headerFooter/>
    <c:pageMargins b="0.75" l="0.7" r="0.7" t="0.75" header="0.3" footer="0.3"/>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Times New Roman"/>
                <a:ea typeface="Times New Roman"/>
                <a:cs typeface="Times New Roman"/>
              </a:defRPr>
            </a:pPr>
            <a:r>
              <a:rPr lang="en-US"/>
              <a:t>Distribución absoluta de los Investigadores (as) que participan en los Proyectos de Investigación, según grado académico y género.  </a:t>
            </a:r>
          </a:p>
        </c:rich>
      </c:tx>
      <c:layout>
        <c:manualLayout>
          <c:xMode val="edge"/>
          <c:yMode val="edge"/>
          <c:x val="0.1547123932039359"/>
          <c:y val="7.6905040863327542E-2"/>
        </c:manualLayout>
      </c:layout>
      <c:overlay val="1"/>
      <c:spPr>
        <a:noFill/>
        <a:ln w="25400">
          <a:noFill/>
        </a:ln>
      </c:spPr>
    </c:title>
    <c:autoTitleDeleted val="0"/>
    <c:plotArea>
      <c:layout>
        <c:manualLayout>
          <c:layoutTarget val="inner"/>
          <c:xMode val="edge"/>
          <c:yMode val="edge"/>
          <c:x val="9.0082389433941076E-2"/>
          <c:y val="0.2143033439278508"/>
          <c:w val="0.87162055946215278"/>
          <c:h val="0.66240037699992638"/>
        </c:manualLayout>
      </c:layout>
      <c:barChart>
        <c:barDir val="bar"/>
        <c:grouping val="clustered"/>
        <c:varyColors val="0"/>
        <c:ser>
          <c:idx val="1"/>
          <c:order val="0"/>
          <c:tx>
            <c:strRef>
              <c:f>'[4]GI-4'!$D$2</c:f>
              <c:strCache>
                <c:ptCount val="1"/>
                <c:pt idx="0">
                  <c:v>Hombre</c:v>
                </c:pt>
              </c:strCache>
            </c:strRef>
          </c:tx>
          <c:spPr>
            <a:solidFill>
              <a:schemeClr val="accent5">
                <a:lumMod val="40000"/>
                <a:lumOff val="60000"/>
              </a:schemeClr>
            </a:solidFill>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C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'[4]GI-4'!$B$3:$B$6</c:f>
              <c:strCache>
                <c:ptCount val="4"/>
                <c:pt idx="0">
                  <c:v>Doctor</c:v>
                </c:pt>
                <c:pt idx="1">
                  <c:v>Master</c:v>
                </c:pt>
                <c:pt idx="2">
                  <c:v>Licenciado</c:v>
                </c:pt>
                <c:pt idx="3">
                  <c:v>Bachiller</c:v>
                </c:pt>
              </c:strCache>
            </c:strRef>
          </c:cat>
          <c:val>
            <c:numRef>
              <c:f>'[4]GI-4'!$D$3:$D$6</c:f>
              <c:numCache>
                <c:formatCode>General</c:formatCode>
                <c:ptCount val="4"/>
                <c:pt idx="0">
                  <c:v>476</c:v>
                </c:pt>
                <c:pt idx="1">
                  <c:v>295</c:v>
                </c:pt>
                <c:pt idx="2">
                  <c:v>225</c:v>
                </c:pt>
                <c:pt idx="3">
                  <c:v>67</c:v>
                </c:pt>
              </c:numCache>
            </c:numRef>
          </c:val>
          <c:extLst>
            <c:ext xmlns:c16="http://schemas.microsoft.com/office/drawing/2014/chart" uri="{C3380CC4-5D6E-409C-BE32-E72D297353CC}">
              <c16:uniqueId val="{00000000-3831-4942-AEC3-D8FCA19762BF}"/>
            </c:ext>
          </c:extLst>
        </c:ser>
        <c:ser>
          <c:idx val="0"/>
          <c:order val="1"/>
          <c:tx>
            <c:strRef>
              <c:f>'[4]GI-4'!$C$2</c:f>
              <c:strCache>
                <c:ptCount val="1"/>
                <c:pt idx="0">
                  <c:v>Mujer</c:v>
                </c:pt>
              </c:strCache>
            </c:strRef>
          </c:tx>
          <c:spPr>
            <a:solidFill>
              <a:schemeClr val="accent4">
                <a:lumMod val="20000"/>
                <a:lumOff val="80000"/>
              </a:schemeClr>
            </a:solidFill>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C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'[4]GI-4'!$B$3:$B$6</c:f>
              <c:strCache>
                <c:ptCount val="4"/>
                <c:pt idx="0">
                  <c:v>Doctor</c:v>
                </c:pt>
                <c:pt idx="1">
                  <c:v>Master</c:v>
                </c:pt>
                <c:pt idx="2">
                  <c:v>Licenciado</c:v>
                </c:pt>
                <c:pt idx="3">
                  <c:v>Bachiller</c:v>
                </c:pt>
              </c:strCache>
            </c:strRef>
          </c:cat>
          <c:val>
            <c:numRef>
              <c:f>'[4]GI-4'!$C$3:$C$6</c:f>
              <c:numCache>
                <c:formatCode>General</c:formatCode>
                <c:ptCount val="4"/>
                <c:pt idx="0">
                  <c:v>303</c:v>
                </c:pt>
                <c:pt idx="1">
                  <c:v>303</c:v>
                </c:pt>
                <c:pt idx="2">
                  <c:v>279</c:v>
                </c:pt>
                <c:pt idx="3">
                  <c:v>59</c:v>
                </c:pt>
              </c:numCache>
            </c:numRef>
          </c:val>
          <c:extLst>
            <c:ext xmlns:c16="http://schemas.microsoft.com/office/drawing/2014/chart" uri="{C3380CC4-5D6E-409C-BE32-E72D297353CC}">
              <c16:uniqueId val="{00000001-3831-4942-AEC3-D8FCA19762BF}"/>
            </c:ext>
          </c:extLst>
        </c:ser>
        <c:dLbls>
          <c:showLegendKey val="0"/>
          <c:showVal val="0"/>
          <c:showCatName val="0"/>
          <c:showSerName val="0"/>
          <c:showPercent val="0"/>
          <c:showBubbleSize val="0"/>
        </c:dLbls>
        <c:gapWidth val="87"/>
        <c:axId val="626204368"/>
        <c:axId val="1"/>
      </c:barChart>
      <c:catAx>
        <c:axId val="626204368"/>
        <c:scaling>
          <c:orientation val="minMax"/>
        </c:scaling>
        <c:delete val="0"/>
        <c:axPos val="l"/>
        <c:numFmt formatCode="General" sourceLinked="1"/>
        <c:majorTickMark val="out"/>
        <c:minorTickMark val="none"/>
        <c:tickLblPos val="nextTo"/>
        <c:txPr>
          <a:bodyPr rot="-2580000" vert="horz"/>
          <a:lstStyle/>
          <a:p>
            <a:pPr>
              <a:defRPr sz="900" b="0" i="0" u="none" strike="noStrike" baseline="0">
                <a:solidFill>
                  <a:srgbClr val="000000"/>
                </a:solidFill>
                <a:latin typeface="Times New Roman"/>
                <a:ea typeface="Times New Roman"/>
                <a:cs typeface="Times New Roman"/>
              </a:defRPr>
            </a:pPr>
            <a:endParaRPr lang="es-CR"/>
          </a:p>
        </c:txPr>
        <c:crossAx val="1"/>
        <c:crosses val="autoZero"/>
        <c:auto val="1"/>
        <c:lblAlgn val="ctr"/>
        <c:lblOffset val="100"/>
        <c:noMultiLvlLbl val="0"/>
      </c:catAx>
      <c:valAx>
        <c:axId val="1"/>
        <c:scaling>
          <c:orientation val="minMax"/>
          <c:max val="500"/>
          <c:min val="0"/>
        </c:scaling>
        <c:delete val="0"/>
        <c:axPos val="b"/>
        <c:majorGridlines>
          <c:spPr>
            <a:ln>
              <a:solidFill>
                <a:schemeClr val="bg1">
                  <a:lumMod val="65000"/>
                </a:schemeClr>
              </a:solidFill>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Times New Roman"/>
                <a:ea typeface="Times New Roman"/>
                <a:cs typeface="Times New Roman"/>
              </a:defRPr>
            </a:pPr>
            <a:endParaRPr lang="es-CR"/>
          </a:p>
        </c:txPr>
        <c:crossAx val="626204368"/>
        <c:crosses val="autoZero"/>
        <c:crossBetween val="between"/>
        <c:majorUnit val="25"/>
      </c:valAx>
      <c:spPr>
        <a:ln>
          <a:solidFill>
            <a:schemeClr val="bg1">
              <a:lumMod val="65000"/>
            </a:schemeClr>
          </a:solidFill>
        </a:ln>
      </c:spPr>
    </c:plotArea>
    <c:legend>
      <c:legendPos val="r"/>
      <c:layout>
        <c:manualLayout>
          <c:xMode val="edge"/>
          <c:yMode val="edge"/>
          <c:x val="0.79344777118909515"/>
          <c:y val="0.93930173389157867"/>
          <c:w val="0.13052828273009076"/>
          <c:h val="3.238971496177856E-2"/>
        </c:manualLayout>
      </c:layout>
      <c:overlay val="0"/>
      <c:spPr>
        <a:ln cap="rnd">
          <a:solidFill>
            <a:schemeClr val="bg1">
              <a:lumMod val="65000"/>
            </a:schemeClr>
          </a:solidFill>
        </a:ln>
      </c:spPr>
      <c:txPr>
        <a:bodyPr/>
        <a:lstStyle/>
        <a:p>
          <a:pPr>
            <a:defRPr sz="630" b="0" i="0" u="none" strike="noStrike" baseline="0">
              <a:solidFill>
                <a:srgbClr val="000000"/>
              </a:solidFill>
              <a:latin typeface="Times New Roman"/>
              <a:ea typeface="Times New Roman"/>
              <a:cs typeface="Times New Roman"/>
            </a:defRPr>
          </a:pPr>
          <a:endParaRPr lang="es-C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 l="0.7" r="0.7" t="0.75" header="0.3" footer="0.3"/>
    <c:pageSetup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Times New Roman"/>
                <a:ea typeface="Times New Roman"/>
                <a:cs typeface="Times New Roman"/>
              </a:defRPr>
            </a:pPr>
            <a:r>
              <a:rPr lang="en-US"/>
              <a:t>Panorama Cuantitativo Universitario.  2023</a:t>
            </a:r>
          </a:p>
        </c:rich>
      </c:tx>
      <c:layout>
        <c:manualLayout>
          <c:xMode val="edge"/>
          <c:yMode val="edge"/>
          <c:x val="0.25173841562856003"/>
          <c:y val="2.8517060367454067E-2"/>
        </c:manualLayout>
      </c:layout>
      <c:overlay val="0"/>
      <c:spPr>
        <a:noFill/>
        <a:ln w="25400">
          <a:noFill/>
        </a:ln>
      </c:spPr>
    </c:title>
    <c:autoTitleDeleted val="0"/>
    <c:view3D>
      <c:rotX val="75"/>
      <c:rotY val="0"/>
      <c:rAngAx val="0"/>
      <c:perspective val="0"/>
    </c:view3D>
    <c:floor>
      <c:thickness val="0"/>
    </c:floor>
    <c:sideWall>
      <c:thickness val="0"/>
    </c:sideWall>
    <c:backWall>
      <c:thickness val="0"/>
    </c:backWall>
    <c:plotArea>
      <c:layout>
        <c:manualLayout>
          <c:layoutTarget val="inner"/>
          <c:xMode val="edge"/>
          <c:yMode val="edge"/>
          <c:x val="0.28853232469808343"/>
          <c:y val="0.16809519236924653"/>
          <c:w val="0.43737333939989431"/>
          <c:h val="0.73263789545390789"/>
        </c:manualLayout>
      </c:layout>
      <c:pie3DChart>
        <c:varyColors val="1"/>
        <c:ser>
          <c:idx val="3"/>
          <c:order val="0"/>
          <c:explosion val="1"/>
          <c:dPt>
            <c:idx val="0"/>
            <c:bubble3D val="0"/>
            <c:explosion val="0"/>
            <c:spPr>
              <a:solidFill>
                <a:srgbClr val="CCCCFF"/>
              </a:solidFill>
            </c:spPr>
            <c:extLst>
              <c:ext xmlns:c16="http://schemas.microsoft.com/office/drawing/2014/chart" uri="{C3380CC4-5D6E-409C-BE32-E72D297353CC}">
                <c16:uniqueId val="{00000001-E871-4584-A217-FE156AA4DDC6}"/>
              </c:ext>
            </c:extLst>
          </c:dPt>
          <c:dPt>
            <c:idx val="1"/>
            <c:bubble3D val="0"/>
            <c:explosion val="0"/>
            <c:spPr>
              <a:solidFill>
                <a:srgbClr val="CCECFF"/>
              </a:solidFill>
            </c:spPr>
            <c:extLst>
              <c:ext xmlns:c16="http://schemas.microsoft.com/office/drawing/2014/chart" uri="{C3380CC4-5D6E-409C-BE32-E72D297353CC}">
                <c16:uniqueId val="{00000003-E871-4584-A217-FE156AA4DDC6}"/>
              </c:ext>
            </c:extLst>
          </c:dPt>
          <c:dPt>
            <c:idx val="2"/>
            <c:bubble3D val="0"/>
            <c:spPr>
              <a:solidFill>
                <a:srgbClr val="FFFFCC"/>
              </a:solidFill>
            </c:spPr>
            <c:extLst>
              <c:ext xmlns:c16="http://schemas.microsoft.com/office/drawing/2014/chart" uri="{C3380CC4-5D6E-409C-BE32-E72D297353CC}">
                <c16:uniqueId val="{00000005-E871-4584-A217-FE156AA4DDC6}"/>
              </c:ext>
            </c:extLst>
          </c:dPt>
          <c:dPt>
            <c:idx val="3"/>
            <c:bubble3D val="0"/>
            <c:explosion val="0"/>
            <c:spPr>
              <a:solidFill>
                <a:srgbClr val="99FF99"/>
              </a:solidFill>
              <a:ln>
                <a:solidFill>
                  <a:schemeClr val="bg2">
                    <a:lumMod val="75000"/>
                  </a:schemeClr>
                </a:solidFill>
              </a:ln>
            </c:spPr>
            <c:extLst>
              <c:ext xmlns:c16="http://schemas.microsoft.com/office/drawing/2014/chart" uri="{C3380CC4-5D6E-409C-BE32-E72D297353CC}">
                <c16:uniqueId val="{00000007-E871-4584-A217-FE156AA4DDC6}"/>
              </c:ext>
            </c:extLst>
          </c:dPt>
          <c:dPt>
            <c:idx val="4"/>
            <c:bubble3D val="0"/>
            <c:explosion val="0"/>
            <c:spPr>
              <a:solidFill>
                <a:srgbClr val="FFCC99"/>
              </a:solidFill>
            </c:spPr>
            <c:extLst>
              <c:ext xmlns:c16="http://schemas.microsoft.com/office/drawing/2014/chart" uri="{C3380CC4-5D6E-409C-BE32-E72D297353CC}">
                <c16:uniqueId val="{00000009-E871-4584-A217-FE156AA4DDC6}"/>
              </c:ext>
            </c:extLst>
          </c:dPt>
          <c:dLbls>
            <c:dLbl>
              <c:idx val="0"/>
              <c:layout>
                <c:manualLayout>
                  <c:x val="2.0140986908358388E-2"/>
                  <c:y val="6.0975609756096817E-3"/>
                </c:manualLayout>
              </c:layout>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es-CR"/>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871-4584-A217-FE156AA4DDC6}"/>
                </c:ext>
              </c:extLst>
            </c:dLbl>
            <c:dLbl>
              <c:idx val="1"/>
              <c:layout>
                <c:manualLayout>
                  <c:x val="-7.8642360037321918E-3"/>
                  <c:y val="5.2557454708405352E-4"/>
                </c:manualLayout>
              </c:layout>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es-CR"/>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871-4584-A217-FE156AA4DDC6}"/>
                </c:ext>
              </c:extLst>
            </c:dLbl>
            <c:dLbl>
              <c:idx val="2"/>
              <c:layout>
                <c:manualLayout>
                  <c:x val="-1.0692828804254453E-2"/>
                  <c:y val="9.1116125728186413E-3"/>
                </c:manualLayout>
              </c:layout>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es-CR"/>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871-4584-A217-FE156AA4DDC6}"/>
                </c:ext>
              </c:extLst>
            </c:dLbl>
            <c:dLbl>
              <c:idx val="3"/>
              <c:layout>
                <c:manualLayout>
                  <c:x val="4.2685940692458761E-3"/>
                  <c:y val="-9.3084629665194669E-3"/>
                </c:manualLayout>
              </c:layout>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es-CR"/>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E871-4584-A217-FE156AA4DDC6}"/>
                </c:ext>
              </c:extLst>
            </c:dLbl>
            <c:dLbl>
              <c:idx val="4"/>
              <c:layout>
                <c:manualLayout>
                  <c:x val="3.7036890717380054E-2"/>
                  <c:y val="-8.810653476007806E-3"/>
                </c:manualLayout>
              </c:layout>
              <c:spPr>
                <a:noFill/>
                <a:ln w="25400">
                  <a:noFill/>
                </a:ln>
              </c:spPr>
              <c:txPr>
                <a:bodyPr/>
                <a:lstStyle/>
                <a:p>
                  <a:pPr>
                    <a:defRPr sz="900" b="0" i="0" u="none" strike="noStrike" baseline="0">
                      <a:solidFill>
                        <a:srgbClr val="000000"/>
                      </a:solidFill>
                      <a:latin typeface="Times New Roman"/>
                      <a:ea typeface="Times New Roman"/>
                      <a:cs typeface="Times New Roman"/>
                    </a:defRPr>
                  </a:pPr>
                  <a:endParaRPr lang="es-CR"/>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E871-4584-A217-FE156AA4DDC6}"/>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es-CR"/>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('[5]GI-5'!$B$3,'[5]GI-5'!$C$3,'[5]GI-5'!$D$3,'[5]GI-5'!$E$3,'[5]GI-5'!$F$3)</c:f>
              <c:strCache>
                <c:ptCount val="5"/>
                <c:pt idx="0">
                  <c:v>Otros Servicios</c:v>
                </c:pt>
                <c:pt idx="1">
                  <c:v>Circulación </c:v>
                </c:pt>
                <c:pt idx="2">
                  <c:v>Referencia</c:v>
                </c:pt>
                <c:pt idx="3">
                  <c:v>Otros</c:v>
                </c:pt>
              </c:strCache>
            </c:strRef>
          </c:cat>
          <c:val>
            <c:numRef>
              <c:f>('[5]GI-5'!$B$4,'[5]GI-5'!$C$4,'[5]GI-5'!$D$4,'[5]GI-5'!$E$4,'[5]GI-5'!$F$4)</c:f>
              <c:numCache>
                <c:formatCode>General</c:formatCode>
                <c:ptCount val="5"/>
                <c:pt idx="0">
                  <c:v>771500</c:v>
                </c:pt>
                <c:pt idx="1">
                  <c:v>268034</c:v>
                </c:pt>
                <c:pt idx="2">
                  <c:v>105853</c:v>
                </c:pt>
                <c:pt idx="3">
                  <c:v>94619</c:v>
                </c:pt>
              </c:numCache>
            </c:numRef>
          </c:val>
          <c:extLst>
            <c:ext xmlns:c16="http://schemas.microsoft.com/office/drawing/2014/chart" uri="{C3380CC4-5D6E-409C-BE32-E72D297353CC}">
              <c16:uniqueId val="{0000000A-E871-4584-A217-FE156AA4DDC6}"/>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solidFill>
      <a:schemeClr val="bg1"/>
    </a:solidFill>
    <a:ln>
      <a:solidFill>
        <a:schemeClr val="tx1"/>
      </a:solidFill>
    </a:ln>
    <a:scene3d>
      <a:camera prst="orthographicFront"/>
      <a:lightRig rig="threePt" dir="t"/>
    </a:scene3d>
  </c:spPr>
  <c:txPr>
    <a:bodyPr/>
    <a:lstStyle/>
    <a:p>
      <a:pPr>
        <a:defRPr sz="1000" b="0" i="0" u="none" strike="noStrike" baseline="0">
          <a:solidFill>
            <a:srgbClr val="000000"/>
          </a:solidFill>
          <a:latin typeface="Times New Roman"/>
          <a:ea typeface="Times New Roman"/>
          <a:cs typeface="Times New Roman"/>
        </a:defRPr>
      </a:pPr>
      <a:endParaRPr lang="es-CR"/>
    </a:p>
  </c:tx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30480</xdr:colOff>
      <xdr:row>0</xdr:row>
      <xdr:rowOff>22860</xdr:rowOff>
    </xdr:from>
    <xdr:to>
      <xdr:col>9</xdr:col>
      <xdr:colOff>137160</xdr:colOff>
      <xdr:row>32</xdr:row>
      <xdr:rowOff>15240</xdr:rowOff>
    </xdr:to>
    <xdr:graphicFrame macro="">
      <xdr:nvGraphicFramePr>
        <xdr:cNvPr id="2" name="2 Gráfico">
          <a:extLst>
            <a:ext uri="{FF2B5EF4-FFF2-40B4-BE49-F238E27FC236}">
              <a16:creationId xmlns:a16="http://schemas.microsoft.com/office/drawing/2014/main" id="{E0C190A5-B8F0-4360-AFC9-633218944A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600075</xdr:colOff>
      <xdr:row>6</xdr:row>
      <xdr:rowOff>9525</xdr:rowOff>
    </xdr:from>
    <xdr:to>
      <xdr:col>0</xdr:col>
      <xdr:colOff>1095375</xdr:colOff>
      <xdr:row>11</xdr:row>
      <xdr:rowOff>9525</xdr:rowOff>
    </xdr:to>
    <xdr:sp macro="" textlink="">
      <xdr:nvSpPr>
        <xdr:cNvPr id="2" name="Line 5">
          <a:extLst>
            <a:ext uri="{FF2B5EF4-FFF2-40B4-BE49-F238E27FC236}">
              <a16:creationId xmlns:a16="http://schemas.microsoft.com/office/drawing/2014/main" id="{B963FFB6-B3EF-4870-9B51-83FEC587E44C}"/>
            </a:ext>
          </a:extLst>
        </xdr:cNvPr>
        <xdr:cNvSpPr>
          <a:spLocks noChangeShapeType="1"/>
        </xdr:cNvSpPr>
      </xdr:nvSpPr>
      <xdr:spPr bwMode="auto">
        <a:xfrm>
          <a:off x="600075" y="824865"/>
          <a:ext cx="495300" cy="876300"/>
        </a:xfrm>
        <a:prstGeom prst="line">
          <a:avLst/>
        </a:prstGeom>
        <a:noFill/>
        <a:ln w="9525">
          <a:solidFill>
            <a:srgbClr val="000000"/>
          </a:solidFill>
          <a:round/>
          <a:headEnd/>
          <a:tailEnd/>
        </a:ln>
      </xdr:spPr>
    </xdr:sp>
    <xdr:clientData/>
  </xdr:twoCellAnchor>
  <xdr:twoCellAnchor>
    <xdr:from>
      <xdr:col>0</xdr:col>
      <xdr:colOff>600075</xdr:colOff>
      <xdr:row>128</xdr:row>
      <xdr:rowOff>9525</xdr:rowOff>
    </xdr:from>
    <xdr:to>
      <xdr:col>0</xdr:col>
      <xdr:colOff>1095375</xdr:colOff>
      <xdr:row>133</xdr:row>
      <xdr:rowOff>9525</xdr:rowOff>
    </xdr:to>
    <xdr:sp macro="" textlink="">
      <xdr:nvSpPr>
        <xdr:cNvPr id="3" name="Line 5">
          <a:extLst>
            <a:ext uri="{FF2B5EF4-FFF2-40B4-BE49-F238E27FC236}">
              <a16:creationId xmlns:a16="http://schemas.microsoft.com/office/drawing/2014/main" id="{B4E6147D-EB1D-4DE5-B084-ADAEA02EC1D4}"/>
            </a:ext>
          </a:extLst>
        </xdr:cNvPr>
        <xdr:cNvSpPr>
          <a:spLocks noChangeShapeType="1"/>
        </xdr:cNvSpPr>
      </xdr:nvSpPr>
      <xdr:spPr bwMode="auto">
        <a:xfrm>
          <a:off x="600075" y="18975705"/>
          <a:ext cx="495300" cy="876300"/>
        </a:xfrm>
        <a:prstGeom prst="line">
          <a:avLst/>
        </a:prstGeom>
        <a:noFill/>
        <a:ln w="9525">
          <a:solidFill>
            <a:srgbClr val="000000"/>
          </a:solidFill>
          <a:round/>
          <a:headEnd/>
          <a:tailEnd/>
        </a:ln>
      </xdr:spPr>
    </xdr:sp>
    <xdr:clientData/>
  </xdr:twoCellAnchor>
  <xdr:twoCellAnchor>
    <xdr:from>
      <xdr:col>0</xdr:col>
      <xdr:colOff>600075</xdr:colOff>
      <xdr:row>6</xdr:row>
      <xdr:rowOff>9525</xdr:rowOff>
    </xdr:from>
    <xdr:to>
      <xdr:col>0</xdr:col>
      <xdr:colOff>1095375</xdr:colOff>
      <xdr:row>11</xdr:row>
      <xdr:rowOff>9525</xdr:rowOff>
    </xdr:to>
    <xdr:sp macro="" textlink="">
      <xdr:nvSpPr>
        <xdr:cNvPr id="4" name="Line 5">
          <a:extLst>
            <a:ext uri="{FF2B5EF4-FFF2-40B4-BE49-F238E27FC236}">
              <a16:creationId xmlns:a16="http://schemas.microsoft.com/office/drawing/2014/main" id="{39578DF3-50BA-4413-ADF2-B3D75A2AA1A9}"/>
            </a:ext>
          </a:extLst>
        </xdr:cNvPr>
        <xdr:cNvSpPr>
          <a:spLocks noChangeShapeType="1"/>
        </xdr:cNvSpPr>
      </xdr:nvSpPr>
      <xdr:spPr bwMode="auto">
        <a:xfrm>
          <a:off x="600075" y="824865"/>
          <a:ext cx="495300" cy="876300"/>
        </a:xfrm>
        <a:prstGeom prst="line">
          <a:avLst/>
        </a:prstGeom>
        <a:noFill/>
        <a:ln w="9525">
          <a:solidFill>
            <a:srgbClr val="000000"/>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30480</xdr:colOff>
      <xdr:row>0</xdr:row>
      <xdr:rowOff>22860</xdr:rowOff>
    </xdr:from>
    <xdr:to>
      <xdr:col>9</xdr:col>
      <xdr:colOff>144780</xdr:colOff>
      <xdr:row>32</xdr:row>
      <xdr:rowOff>45720</xdr:rowOff>
    </xdr:to>
    <xdr:graphicFrame macro="">
      <xdr:nvGraphicFramePr>
        <xdr:cNvPr id="2" name="5 Gráfico">
          <a:extLst>
            <a:ext uri="{FF2B5EF4-FFF2-40B4-BE49-F238E27FC236}">
              <a16:creationId xmlns:a16="http://schemas.microsoft.com/office/drawing/2014/main" id="{01B23C00-B64C-4F97-912C-6960E8565D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0.22838</cdr:x>
      <cdr:y>0.01825</cdr:y>
    </cdr:from>
    <cdr:to>
      <cdr:x>0.80557</cdr:x>
      <cdr:y>0.08443</cdr:y>
    </cdr:to>
    <cdr:sp macro="" textlink="">
      <cdr:nvSpPr>
        <cdr:cNvPr id="2" name="1 CuadroTexto"/>
        <cdr:cNvSpPr txBox="1"/>
      </cdr:nvSpPr>
      <cdr:spPr>
        <a:xfrm xmlns:a="http://schemas.openxmlformats.org/drawingml/2006/main">
          <a:off x="1609723" y="85726"/>
          <a:ext cx="4010026" cy="314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l" rtl="1">
            <a:defRPr sz="1000"/>
          </a:pPr>
          <a:r>
            <a:rPr lang="es-ES" sz="1800" b="0" i="0" strike="noStrike">
              <a:solidFill>
                <a:srgbClr val="000000"/>
              </a:solidFill>
              <a:latin typeface="Times New Roman"/>
              <a:cs typeface="Times New Roman"/>
            </a:rPr>
            <a:t>Panorama Cuantitativo Universitario 2023</a:t>
          </a:r>
        </a:p>
      </cdr:txBody>
    </cdr:sp>
  </cdr:relSizeAnchor>
  <cdr:relSizeAnchor xmlns:cdr="http://schemas.openxmlformats.org/drawingml/2006/chartDrawing">
    <cdr:from>
      <cdr:x>0.01445</cdr:x>
      <cdr:y>0.02483</cdr:y>
    </cdr:from>
    <cdr:to>
      <cdr:x>0.22061</cdr:x>
      <cdr:y>0.08623</cdr:y>
    </cdr:to>
    <cdr:sp macro="" textlink="">
      <cdr:nvSpPr>
        <cdr:cNvPr id="3" name="2 CuadroTexto"/>
        <cdr:cNvSpPr txBox="1"/>
      </cdr:nvSpPr>
      <cdr:spPr>
        <a:xfrm xmlns:a="http://schemas.openxmlformats.org/drawingml/2006/main">
          <a:off x="104773" y="114301"/>
          <a:ext cx="1457325" cy="2952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CR" sz="1600">
              <a:latin typeface="Times New Roman" pitchFamily="18" charset="0"/>
              <a:cs typeface="Times New Roman" pitchFamily="18" charset="0"/>
            </a:rPr>
            <a:t>Gráfico I-4</a:t>
          </a:r>
        </a:p>
      </cdr:txBody>
    </cdr:sp>
  </cdr:relSizeAnchor>
  <cdr:relSizeAnchor xmlns:cdr="http://schemas.openxmlformats.org/drawingml/2006/chartDrawing">
    <cdr:from>
      <cdr:x>0.03977</cdr:x>
      <cdr:y>0.80624</cdr:y>
    </cdr:from>
    <cdr:to>
      <cdr:x>0.16996</cdr:x>
      <cdr:y>0.87473</cdr:y>
    </cdr:to>
    <cdr:sp macro="" textlink="">
      <cdr:nvSpPr>
        <cdr:cNvPr id="4" name="3 CuadroTexto"/>
        <cdr:cNvSpPr txBox="1"/>
      </cdr:nvSpPr>
      <cdr:spPr>
        <a:xfrm xmlns:a="http://schemas.openxmlformats.org/drawingml/2006/main">
          <a:off x="285749" y="3781425"/>
          <a:ext cx="914400" cy="32385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0.01202</cdr:x>
      <cdr:y>0.94495</cdr:y>
    </cdr:from>
    <cdr:to>
      <cdr:x>0.16642</cdr:x>
      <cdr:y>0.9808</cdr:y>
    </cdr:to>
    <cdr:sp macro="" textlink="">
      <cdr:nvSpPr>
        <cdr:cNvPr id="5" name="4 CuadroTexto"/>
        <cdr:cNvSpPr txBox="1"/>
      </cdr:nvSpPr>
      <cdr:spPr>
        <a:xfrm xmlns:a="http://schemas.openxmlformats.org/drawingml/2006/main">
          <a:off x="87179" y="5156099"/>
          <a:ext cx="1112971" cy="19695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CR" sz="800">
              <a:latin typeface="Times New Roman" pitchFamily="18" charset="0"/>
              <a:cs typeface="Times New Roman" pitchFamily="18" charset="0"/>
            </a:rPr>
            <a:t>Fuente: Cuadro </a:t>
          </a:r>
          <a:r>
            <a:rPr lang="es-CR" sz="800" baseline="0">
              <a:latin typeface="Times New Roman" pitchFamily="18" charset="0"/>
              <a:cs typeface="Times New Roman" pitchFamily="18" charset="0"/>
            </a:rPr>
            <a:t> I-5</a:t>
          </a:r>
          <a:endParaRPr lang="es-CR" sz="800">
            <a:latin typeface="Times New Roman" pitchFamily="18" charset="0"/>
            <a:cs typeface="Times New Roman" pitchFamily="18"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695325</xdr:colOff>
      <xdr:row>5</xdr:row>
      <xdr:rowOff>0</xdr:rowOff>
    </xdr:from>
    <xdr:to>
      <xdr:col>0</xdr:col>
      <xdr:colOff>1095375</xdr:colOff>
      <xdr:row>9</xdr:row>
      <xdr:rowOff>9525</xdr:rowOff>
    </xdr:to>
    <xdr:sp macro="" textlink="">
      <xdr:nvSpPr>
        <xdr:cNvPr id="2" name="Line 1">
          <a:extLst>
            <a:ext uri="{FF2B5EF4-FFF2-40B4-BE49-F238E27FC236}">
              <a16:creationId xmlns:a16="http://schemas.microsoft.com/office/drawing/2014/main" id="{31926F26-D224-427D-96A8-DB49972303A3}"/>
            </a:ext>
          </a:extLst>
        </xdr:cNvPr>
        <xdr:cNvSpPr>
          <a:spLocks noChangeShapeType="1"/>
        </xdr:cNvSpPr>
      </xdr:nvSpPr>
      <xdr:spPr bwMode="auto">
        <a:xfrm>
          <a:off x="695325" y="723900"/>
          <a:ext cx="400050" cy="85534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30480</xdr:colOff>
      <xdr:row>0</xdr:row>
      <xdr:rowOff>30480</xdr:rowOff>
    </xdr:from>
    <xdr:to>
      <xdr:col>9</xdr:col>
      <xdr:colOff>464820</xdr:colOff>
      <xdr:row>34</xdr:row>
      <xdr:rowOff>152400</xdr:rowOff>
    </xdr:to>
    <xdr:graphicFrame macro="">
      <xdr:nvGraphicFramePr>
        <xdr:cNvPr id="2" name="2 Gráfico">
          <a:extLst>
            <a:ext uri="{FF2B5EF4-FFF2-40B4-BE49-F238E27FC236}">
              <a16:creationId xmlns:a16="http://schemas.microsoft.com/office/drawing/2014/main" id="{122E7882-7AAD-468C-A915-D1BB83528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0.69132</cdr:x>
      <cdr:y>0.50802</cdr:y>
    </cdr:from>
    <cdr:to>
      <cdr:x>0.79273</cdr:x>
      <cdr:y>0.55284</cdr:y>
    </cdr:to>
    <cdr:sp macro="" textlink="">
      <cdr:nvSpPr>
        <cdr:cNvPr id="3" name="2 CuadroTexto"/>
        <cdr:cNvSpPr txBox="1"/>
      </cdr:nvSpPr>
      <cdr:spPr>
        <a:xfrm xmlns:a="http://schemas.openxmlformats.org/drawingml/2006/main">
          <a:off x="4135437" y="1581945"/>
          <a:ext cx="611187" cy="1349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0.03201</cdr:x>
      <cdr:y>0.90816</cdr:y>
    </cdr:from>
    <cdr:to>
      <cdr:x>0.25274</cdr:x>
      <cdr:y>0.97787</cdr:y>
    </cdr:to>
    <cdr:sp macro="" textlink="">
      <cdr:nvSpPr>
        <cdr:cNvPr id="4" name="3 CuadroTexto"/>
        <cdr:cNvSpPr txBox="1"/>
      </cdr:nvSpPr>
      <cdr:spPr>
        <a:xfrm xmlns:a="http://schemas.openxmlformats.org/drawingml/2006/main">
          <a:off x="167742" y="3163802"/>
          <a:ext cx="1151471" cy="25059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CR" sz="1100">
              <a:latin typeface="Times New Roman" pitchFamily="18" charset="0"/>
              <a:cs typeface="Times New Roman" pitchFamily="18" charset="0"/>
            </a:rPr>
            <a:t>Fuente:</a:t>
          </a:r>
          <a:r>
            <a:rPr lang="es-CR" sz="1100" baseline="0">
              <a:latin typeface="Times New Roman" pitchFamily="18" charset="0"/>
              <a:cs typeface="Times New Roman" pitchFamily="18" charset="0"/>
            </a:rPr>
            <a:t> Cuadro I-8</a:t>
          </a:r>
          <a:endParaRPr lang="es-CR" sz="1100">
            <a:latin typeface="Times New Roman" pitchFamily="18" charset="0"/>
            <a:cs typeface="Times New Roman" pitchFamily="18" charset="0"/>
          </a:endParaRPr>
        </a:p>
      </cdr:txBody>
    </cdr:sp>
  </cdr:relSizeAnchor>
  <cdr:relSizeAnchor xmlns:cdr="http://schemas.openxmlformats.org/drawingml/2006/chartDrawing">
    <cdr:from>
      <cdr:x>0.01524</cdr:x>
      <cdr:y>0.02075</cdr:y>
    </cdr:from>
    <cdr:to>
      <cdr:x>0.23135</cdr:x>
      <cdr:y>0.08374</cdr:y>
    </cdr:to>
    <cdr:sp macro="" textlink="">
      <cdr:nvSpPr>
        <cdr:cNvPr id="6" name="5 CuadroTexto"/>
        <cdr:cNvSpPr txBox="1"/>
      </cdr:nvSpPr>
      <cdr:spPr>
        <a:xfrm xmlns:a="http://schemas.openxmlformats.org/drawingml/2006/main">
          <a:off x="103798" y="106692"/>
          <a:ext cx="1464980" cy="3173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CR" sz="1800">
              <a:latin typeface="Times New Roman" pitchFamily="18" charset="0"/>
              <a:cs typeface="Times New Roman" pitchFamily="18" charset="0"/>
            </a:rPr>
            <a:t>Gráfico I-5</a:t>
          </a:r>
        </a:p>
      </cdr:txBody>
    </cdr:sp>
  </cdr:relSizeAnchor>
  <cdr:relSizeAnchor xmlns:cdr="http://schemas.openxmlformats.org/drawingml/2006/chartDrawing">
    <cdr:from>
      <cdr:x>0.15404</cdr:x>
      <cdr:y>0.09754</cdr:y>
    </cdr:from>
    <cdr:to>
      <cdr:x>0.9466</cdr:x>
      <cdr:y>0.17542</cdr:y>
    </cdr:to>
    <cdr:sp macro="" textlink="">
      <cdr:nvSpPr>
        <cdr:cNvPr id="7" name="6 CuadroTexto"/>
        <cdr:cNvSpPr txBox="1"/>
      </cdr:nvSpPr>
      <cdr:spPr>
        <a:xfrm xmlns:a="http://schemas.openxmlformats.org/drawingml/2006/main">
          <a:off x="1134366" y="585554"/>
          <a:ext cx="5810672" cy="4701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2000">
              <a:latin typeface="Times New Roman" pitchFamily="18" charset="0"/>
              <a:cs typeface="Times New Roman" pitchFamily="18" charset="0"/>
            </a:rPr>
            <a:t>Número de usuarios atendidos,</a:t>
          </a:r>
          <a:r>
            <a:rPr lang="es-ES" sz="2000" baseline="0">
              <a:latin typeface="Times New Roman" pitchFamily="18" charset="0"/>
              <a:cs typeface="Times New Roman" pitchFamily="18" charset="0"/>
            </a:rPr>
            <a:t> según tipo de servicio.</a:t>
          </a:r>
          <a:endParaRPr lang="es-ES" sz="2000">
            <a:latin typeface="Times New Roman" pitchFamily="18" charset="0"/>
            <a:cs typeface="Times New Roman" pitchFamily="18" charset="0"/>
          </a:endParaRPr>
        </a:p>
      </cdr:txBody>
    </cdr:sp>
  </cdr:relSizeAnchor>
  <cdr:relSizeAnchor xmlns:cdr="http://schemas.openxmlformats.org/drawingml/2006/chartDrawing">
    <cdr:from>
      <cdr:x>0.26888</cdr:x>
      <cdr:y>0.91097</cdr:y>
    </cdr:from>
    <cdr:to>
      <cdr:x>0.75428</cdr:x>
      <cdr:y>0.97561</cdr:y>
    </cdr:to>
    <cdr:sp macro="" textlink="">
      <cdr:nvSpPr>
        <cdr:cNvPr id="2" name="CuadroTexto 1"/>
        <cdr:cNvSpPr txBox="1"/>
      </cdr:nvSpPr>
      <cdr:spPr>
        <a:xfrm xmlns:a="http://schemas.openxmlformats.org/drawingml/2006/main">
          <a:off x="2034540" y="5692110"/>
          <a:ext cx="3672840" cy="4038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R" sz="1000">
              <a:latin typeface="Times New Roman" panose="02020603050405020304" pitchFamily="18" charset="0"/>
              <a:cs typeface="Times New Roman" panose="02020603050405020304" pitchFamily="18" charset="0"/>
            </a:rPr>
            <a:t>Nota: Otros contiene a los Servicios Administrativos y el Servicio de Audiovisualesy</a:t>
          </a:r>
          <a:r>
            <a:rPr lang="es-CR" sz="1000" baseline="0">
              <a:latin typeface="Times New Roman" panose="02020603050405020304" pitchFamily="18" charset="0"/>
              <a:cs typeface="Times New Roman" panose="02020603050405020304" pitchFamily="18" charset="0"/>
            </a:rPr>
            <a:t> Prétamo de Equipo Audivisual</a:t>
          </a:r>
          <a:endParaRPr lang="es-CR" sz="1000">
            <a:latin typeface="Times New Roman" panose="02020603050405020304" pitchFamily="18" charset="0"/>
            <a:cs typeface="Times New Roman" panose="02020603050405020304" pitchFamily="18" charset="0"/>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850900</xdr:colOff>
      <xdr:row>5</xdr:row>
      <xdr:rowOff>0</xdr:rowOff>
    </xdr:from>
    <xdr:to>
      <xdr:col>0</xdr:col>
      <xdr:colOff>1117600</xdr:colOff>
      <xdr:row>9</xdr:row>
      <xdr:rowOff>0</xdr:rowOff>
    </xdr:to>
    <xdr:sp macro="" textlink="">
      <xdr:nvSpPr>
        <xdr:cNvPr id="2" name="Line 1">
          <a:extLst>
            <a:ext uri="{FF2B5EF4-FFF2-40B4-BE49-F238E27FC236}">
              <a16:creationId xmlns:a16="http://schemas.microsoft.com/office/drawing/2014/main" id="{0838E43C-8EBB-4E2A-BAFA-C186D88E3135}"/>
            </a:ext>
          </a:extLst>
        </xdr:cNvPr>
        <xdr:cNvSpPr>
          <a:spLocks noChangeShapeType="1"/>
        </xdr:cNvSpPr>
      </xdr:nvSpPr>
      <xdr:spPr bwMode="auto">
        <a:xfrm>
          <a:off x="850900" y="982980"/>
          <a:ext cx="266700" cy="10058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838200</xdr:colOff>
      <xdr:row>5</xdr:row>
      <xdr:rowOff>0</xdr:rowOff>
    </xdr:from>
    <xdr:to>
      <xdr:col>0</xdr:col>
      <xdr:colOff>1097280</xdr:colOff>
      <xdr:row>9</xdr:row>
      <xdr:rowOff>0</xdr:rowOff>
    </xdr:to>
    <xdr:sp macro="" textlink="">
      <xdr:nvSpPr>
        <xdr:cNvPr id="3" name="Line 1">
          <a:extLst>
            <a:ext uri="{FF2B5EF4-FFF2-40B4-BE49-F238E27FC236}">
              <a16:creationId xmlns:a16="http://schemas.microsoft.com/office/drawing/2014/main" id="{D01FB1E6-974A-44CB-9D94-A33F7862E167}"/>
            </a:ext>
          </a:extLst>
        </xdr:cNvPr>
        <xdr:cNvSpPr>
          <a:spLocks noChangeShapeType="1"/>
        </xdr:cNvSpPr>
      </xdr:nvSpPr>
      <xdr:spPr bwMode="auto">
        <a:xfrm>
          <a:off x="838200" y="982980"/>
          <a:ext cx="259080" cy="10058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647700</xdr:colOff>
      <xdr:row>5</xdr:row>
      <xdr:rowOff>7620</xdr:rowOff>
    </xdr:from>
    <xdr:to>
      <xdr:col>0</xdr:col>
      <xdr:colOff>784860</xdr:colOff>
      <xdr:row>10</xdr:row>
      <xdr:rowOff>0</xdr:rowOff>
    </xdr:to>
    <xdr:sp macro="" textlink="">
      <xdr:nvSpPr>
        <xdr:cNvPr id="2" name="Line 1">
          <a:extLst>
            <a:ext uri="{FF2B5EF4-FFF2-40B4-BE49-F238E27FC236}">
              <a16:creationId xmlns:a16="http://schemas.microsoft.com/office/drawing/2014/main" id="{C544CA47-2605-4B7F-9A78-6337C41357D0}"/>
            </a:ext>
          </a:extLst>
        </xdr:cNvPr>
        <xdr:cNvSpPr>
          <a:spLocks noChangeShapeType="1"/>
        </xdr:cNvSpPr>
      </xdr:nvSpPr>
      <xdr:spPr bwMode="auto">
        <a:xfrm>
          <a:off x="647700" y="853440"/>
          <a:ext cx="137160" cy="876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647700</xdr:colOff>
      <xdr:row>5</xdr:row>
      <xdr:rowOff>7620</xdr:rowOff>
    </xdr:from>
    <xdr:to>
      <xdr:col>0</xdr:col>
      <xdr:colOff>784860</xdr:colOff>
      <xdr:row>10</xdr:row>
      <xdr:rowOff>0</xdr:rowOff>
    </xdr:to>
    <xdr:sp macro="" textlink="">
      <xdr:nvSpPr>
        <xdr:cNvPr id="3" name="Line 1">
          <a:extLst>
            <a:ext uri="{FF2B5EF4-FFF2-40B4-BE49-F238E27FC236}">
              <a16:creationId xmlns:a16="http://schemas.microsoft.com/office/drawing/2014/main" id="{B030AB47-B3A9-4B24-814F-89626415DBC4}"/>
            </a:ext>
          </a:extLst>
        </xdr:cNvPr>
        <xdr:cNvSpPr>
          <a:spLocks noChangeShapeType="1"/>
        </xdr:cNvSpPr>
      </xdr:nvSpPr>
      <xdr:spPr bwMode="auto">
        <a:xfrm>
          <a:off x="647700" y="853440"/>
          <a:ext cx="137160" cy="876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647700</xdr:colOff>
      <xdr:row>5</xdr:row>
      <xdr:rowOff>7620</xdr:rowOff>
    </xdr:from>
    <xdr:to>
      <xdr:col>0</xdr:col>
      <xdr:colOff>784860</xdr:colOff>
      <xdr:row>10</xdr:row>
      <xdr:rowOff>0</xdr:rowOff>
    </xdr:to>
    <xdr:sp macro="" textlink="">
      <xdr:nvSpPr>
        <xdr:cNvPr id="4" name="Line 1">
          <a:extLst>
            <a:ext uri="{FF2B5EF4-FFF2-40B4-BE49-F238E27FC236}">
              <a16:creationId xmlns:a16="http://schemas.microsoft.com/office/drawing/2014/main" id="{B6257020-2A8B-4B5E-918B-C20BEC4047A5}"/>
            </a:ext>
          </a:extLst>
        </xdr:cNvPr>
        <xdr:cNvSpPr>
          <a:spLocks noChangeShapeType="1"/>
        </xdr:cNvSpPr>
      </xdr:nvSpPr>
      <xdr:spPr bwMode="auto">
        <a:xfrm>
          <a:off x="647700" y="853440"/>
          <a:ext cx="137160" cy="876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647700</xdr:colOff>
      <xdr:row>5</xdr:row>
      <xdr:rowOff>7620</xdr:rowOff>
    </xdr:from>
    <xdr:to>
      <xdr:col>0</xdr:col>
      <xdr:colOff>777240</xdr:colOff>
      <xdr:row>9</xdr:row>
      <xdr:rowOff>0</xdr:rowOff>
    </xdr:to>
    <xdr:sp macro="" textlink="">
      <xdr:nvSpPr>
        <xdr:cNvPr id="2" name="Line 1">
          <a:extLst>
            <a:ext uri="{FF2B5EF4-FFF2-40B4-BE49-F238E27FC236}">
              <a16:creationId xmlns:a16="http://schemas.microsoft.com/office/drawing/2014/main" id="{4E1771DD-C2E4-4398-8D4B-A6CDDB202C00}"/>
            </a:ext>
          </a:extLst>
        </xdr:cNvPr>
        <xdr:cNvSpPr>
          <a:spLocks noChangeShapeType="1"/>
        </xdr:cNvSpPr>
      </xdr:nvSpPr>
      <xdr:spPr bwMode="auto">
        <a:xfrm>
          <a:off x="647700" y="853440"/>
          <a:ext cx="129540" cy="6629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647700</xdr:colOff>
      <xdr:row>5</xdr:row>
      <xdr:rowOff>7620</xdr:rowOff>
    </xdr:from>
    <xdr:to>
      <xdr:col>0</xdr:col>
      <xdr:colOff>784860</xdr:colOff>
      <xdr:row>9</xdr:row>
      <xdr:rowOff>0</xdr:rowOff>
    </xdr:to>
    <xdr:sp macro="" textlink="">
      <xdr:nvSpPr>
        <xdr:cNvPr id="3" name="Line 1">
          <a:extLst>
            <a:ext uri="{FF2B5EF4-FFF2-40B4-BE49-F238E27FC236}">
              <a16:creationId xmlns:a16="http://schemas.microsoft.com/office/drawing/2014/main" id="{7A60AD69-8368-4081-8364-67A2A1C977CB}"/>
            </a:ext>
          </a:extLst>
        </xdr:cNvPr>
        <xdr:cNvSpPr>
          <a:spLocks noChangeShapeType="1"/>
        </xdr:cNvSpPr>
      </xdr:nvSpPr>
      <xdr:spPr bwMode="auto">
        <a:xfrm>
          <a:off x="647700" y="853440"/>
          <a:ext cx="137160" cy="6629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647700</xdr:colOff>
      <xdr:row>5</xdr:row>
      <xdr:rowOff>7620</xdr:rowOff>
    </xdr:from>
    <xdr:to>
      <xdr:col>0</xdr:col>
      <xdr:colOff>784860</xdr:colOff>
      <xdr:row>9</xdr:row>
      <xdr:rowOff>0</xdr:rowOff>
    </xdr:to>
    <xdr:sp macro="" textlink="">
      <xdr:nvSpPr>
        <xdr:cNvPr id="4" name="Line 1">
          <a:extLst>
            <a:ext uri="{FF2B5EF4-FFF2-40B4-BE49-F238E27FC236}">
              <a16:creationId xmlns:a16="http://schemas.microsoft.com/office/drawing/2014/main" id="{78A7E2DE-B357-4BF4-A04B-F410E5796DF3}"/>
            </a:ext>
          </a:extLst>
        </xdr:cNvPr>
        <xdr:cNvSpPr>
          <a:spLocks noChangeShapeType="1"/>
        </xdr:cNvSpPr>
      </xdr:nvSpPr>
      <xdr:spPr bwMode="auto">
        <a:xfrm>
          <a:off x="647700" y="853440"/>
          <a:ext cx="137160" cy="6629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698500</xdr:colOff>
      <xdr:row>5</xdr:row>
      <xdr:rowOff>12700</xdr:rowOff>
    </xdr:from>
    <xdr:to>
      <xdr:col>0</xdr:col>
      <xdr:colOff>1174750</xdr:colOff>
      <xdr:row>9</xdr:row>
      <xdr:rowOff>165100</xdr:rowOff>
    </xdr:to>
    <xdr:sp macro="" textlink="">
      <xdr:nvSpPr>
        <xdr:cNvPr id="2" name="Line 2">
          <a:extLst>
            <a:ext uri="{FF2B5EF4-FFF2-40B4-BE49-F238E27FC236}">
              <a16:creationId xmlns:a16="http://schemas.microsoft.com/office/drawing/2014/main" id="{950750FD-BB59-42D3-940B-348A6B4516C1}"/>
            </a:ext>
          </a:extLst>
        </xdr:cNvPr>
        <xdr:cNvSpPr>
          <a:spLocks noChangeShapeType="1"/>
        </xdr:cNvSpPr>
      </xdr:nvSpPr>
      <xdr:spPr bwMode="auto">
        <a:xfrm>
          <a:off x="698500" y="934720"/>
          <a:ext cx="476250" cy="8839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c:userShapes xmlns:c="http://schemas.openxmlformats.org/drawingml/2006/chart">
  <cdr:relSizeAnchor xmlns:cdr="http://schemas.openxmlformats.org/drawingml/2006/chartDrawing">
    <cdr:from>
      <cdr:x>0</cdr:x>
      <cdr:y>0.11927</cdr:y>
    </cdr:from>
    <cdr:to>
      <cdr:x>0</cdr:x>
      <cdr:y>0.12099</cdr:y>
    </cdr:to>
    <cdr:sp macro="" textlink="">
      <cdr:nvSpPr>
        <cdr:cNvPr id="2" name="1 CuadroTexto"/>
        <cdr:cNvSpPr txBox="1"/>
      </cdr:nvSpPr>
      <cdr:spPr>
        <a:xfrm xmlns:a="http://schemas.openxmlformats.org/drawingml/2006/main">
          <a:off x="0" y="523575"/>
          <a:ext cx="6810375" cy="69353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lnSpc>
              <a:spcPts val="1800"/>
            </a:lnSpc>
          </a:pPr>
          <a:r>
            <a:rPr lang="es-CR" sz="2000">
              <a:latin typeface="Times New Roman" pitchFamily="18" charset="0"/>
              <a:cs typeface="Times New Roman" pitchFamily="18" charset="0"/>
            </a:rPr>
            <a:t>            </a:t>
          </a:r>
          <a:r>
            <a:rPr lang="es-CR" sz="1800">
              <a:latin typeface="Times New Roman" pitchFamily="18" charset="0"/>
              <a:cs typeface="Times New Roman" pitchFamily="18" charset="0"/>
            </a:rPr>
            <a:t>Distribución relativa de las plazas en el Programa</a:t>
          </a:r>
        </a:p>
        <a:p xmlns:a="http://schemas.openxmlformats.org/drawingml/2006/main">
          <a:pPr algn="ctr">
            <a:lnSpc>
              <a:spcPts val="1700"/>
            </a:lnSpc>
          </a:pPr>
          <a:r>
            <a:rPr lang="es-CR" sz="1800">
              <a:latin typeface="Times New Roman" pitchFamily="18" charset="0"/>
              <a:cs typeface="Times New Roman" pitchFamily="18" charset="0"/>
            </a:rPr>
            <a:t>de Investigación </a:t>
          </a:r>
        </a:p>
      </cdr:txBody>
    </cdr:sp>
  </cdr:relSizeAnchor>
  <cdr:relSizeAnchor xmlns:cdr="http://schemas.openxmlformats.org/drawingml/2006/chartDrawing">
    <cdr:from>
      <cdr:x>0.68959</cdr:x>
      <cdr:y>0.50849</cdr:y>
    </cdr:from>
    <cdr:to>
      <cdr:x>0.79198</cdr:x>
      <cdr:y>0.55502</cdr:y>
    </cdr:to>
    <cdr:sp macro="" textlink="">
      <cdr:nvSpPr>
        <cdr:cNvPr id="3" name="2 CuadroTexto"/>
        <cdr:cNvSpPr txBox="1"/>
      </cdr:nvSpPr>
      <cdr:spPr>
        <a:xfrm xmlns:a="http://schemas.openxmlformats.org/drawingml/2006/main">
          <a:off x="4135437" y="1581945"/>
          <a:ext cx="611187" cy="1349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0.03199</cdr:x>
      <cdr:y>0.91234</cdr:y>
    </cdr:from>
    <cdr:to>
      <cdr:x>0.24755</cdr:x>
      <cdr:y>0.97811</cdr:y>
    </cdr:to>
    <cdr:sp macro="" textlink="">
      <cdr:nvSpPr>
        <cdr:cNvPr id="4" name="3 CuadroTexto"/>
        <cdr:cNvSpPr txBox="1"/>
      </cdr:nvSpPr>
      <cdr:spPr>
        <a:xfrm xmlns:a="http://schemas.openxmlformats.org/drawingml/2006/main">
          <a:off x="167742" y="3163802"/>
          <a:ext cx="1151471" cy="25059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CR" sz="1100">
              <a:latin typeface="Times New Roman" pitchFamily="18" charset="0"/>
              <a:cs typeface="Times New Roman" pitchFamily="18" charset="0"/>
            </a:rPr>
            <a:t>Fuente:</a:t>
          </a:r>
          <a:r>
            <a:rPr lang="es-CR" sz="1100" baseline="0">
              <a:latin typeface="Times New Roman" pitchFamily="18" charset="0"/>
              <a:cs typeface="Times New Roman" pitchFamily="18" charset="0"/>
            </a:rPr>
            <a:t> Cuadro I-1</a:t>
          </a:r>
          <a:endParaRPr lang="es-CR" sz="1100">
            <a:latin typeface="Times New Roman" pitchFamily="18" charset="0"/>
            <a:cs typeface="Times New Roman" pitchFamily="18" charset="0"/>
          </a:endParaRPr>
        </a:p>
      </cdr:txBody>
    </cdr:sp>
  </cdr:relSizeAnchor>
  <cdr:relSizeAnchor xmlns:cdr="http://schemas.openxmlformats.org/drawingml/2006/chartDrawing">
    <cdr:from>
      <cdr:x>0.01574</cdr:x>
      <cdr:y>0.02076</cdr:y>
    </cdr:from>
    <cdr:to>
      <cdr:x>0.2269</cdr:x>
      <cdr:y>0.08275</cdr:y>
    </cdr:to>
    <cdr:sp macro="" textlink="">
      <cdr:nvSpPr>
        <cdr:cNvPr id="6" name="5 CuadroTexto"/>
        <cdr:cNvSpPr txBox="1"/>
      </cdr:nvSpPr>
      <cdr:spPr>
        <a:xfrm xmlns:a="http://schemas.openxmlformats.org/drawingml/2006/main">
          <a:off x="103798" y="106692"/>
          <a:ext cx="1464980" cy="3173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CR" sz="1800">
              <a:latin typeface="Times New Roman" pitchFamily="18" charset="0"/>
              <a:cs typeface="Times New Roman" pitchFamily="18" charset="0"/>
            </a:rPr>
            <a:t>Gráfico I-1</a:t>
          </a:r>
        </a:p>
      </cdr:txBody>
    </cdr:sp>
  </cdr:relSizeAnchor>
  <cdr:relSizeAnchor xmlns:cdr="http://schemas.openxmlformats.org/drawingml/2006/chartDrawing">
    <cdr:from>
      <cdr:x>0.10988</cdr:x>
      <cdr:y>0.09931</cdr:y>
    </cdr:from>
    <cdr:to>
      <cdr:x>0.91082</cdr:x>
      <cdr:y>0.25544</cdr:y>
    </cdr:to>
    <cdr:sp macro="" textlink="">
      <cdr:nvSpPr>
        <cdr:cNvPr id="7" name="1 CuadroTexto"/>
        <cdr:cNvSpPr txBox="1"/>
      </cdr:nvSpPr>
      <cdr:spPr>
        <a:xfrm xmlns:a="http://schemas.openxmlformats.org/drawingml/2006/main">
          <a:off x="774700" y="598710"/>
          <a:ext cx="5568950" cy="94434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R" sz="2000">
              <a:latin typeface="Times New Roman" pitchFamily="18" charset="0"/>
              <a:cs typeface="Times New Roman" pitchFamily="18" charset="0"/>
            </a:rPr>
            <a:t>            </a:t>
          </a:r>
          <a:r>
            <a:rPr lang="es-CR" sz="1800">
              <a:latin typeface="Times New Roman" pitchFamily="18" charset="0"/>
              <a:cs typeface="Times New Roman" pitchFamily="18" charset="0"/>
            </a:rPr>
            <a:t>Distribución relativa de las plazas en el Programa </a:t>
          </a:r>
        </a:p>
        <a:p xmlns:a="http://schemas.openxmlformats.org/drawingml/2006/main">
          <a:pPr algn="ctr"/>
          <a:r>
            <a:rPr lang="es-CR" sz="1800">
              <a:latin typeface="Times New Roman" pitchFamily="18" charset="0"/>
              <a:cs typeface="Times New Roman" pitchFamily="18" charset="0"/>
            </a:rPr>
            <a:t>de Investigación</a:t>
          </a:r>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695325</xdr:colOff>
      <xdr:row>5</xdr:row>
      <xdr:rowOff>0</xdr:rowOff>
    </xdr:from>
    <xdr:to>
      <xdr:col>0</xdr:col>
      <xdr:colOff>1095375</xdr:colOff>
      <xdr:row>9</xdr:row>
      <xdr:rowOff>9525</xdr:rowOff>
    </xdr:to>
    <xdr:sp macro="" textlink="">
      <xdr:nvSpPr>
        <xdr:cNvPr id="2" name="Line 1">
          <a:extLst>
            <a:ext uri="{FF2B5EF4-FFF2-40B4-BE49-F238E27FC236}">
              <a16:creationId xmlns:a16="http://schemas.microsoft.com/office/drawing/2014/main" id="{87AD518D-41A3-4748-8351-3D63FC363752}"/>
            </a:ext>
          </a:extLst>
        </xdr:cNvPr>
        <xdr:cNvSpPr>
          <a:spLocks noChangeShapeType="1"/>
        </xdr:cNvSpPr>
      </xdr:nvSpPr>
      <xdr:spPr bwMode="auto">
        <a:xfrm>
          <a:off x="695325" y="708660"/>
          <a:ext cx="400050" cy="104584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485775</xdr:colOff>
      <xdr:row>4</xdr:row>
      <xdr:rowOff>9525</xdr:rowOff>
    </xdr:from>
    <xdr:to>
      <xdr:col>0</xdr:col>
      <xdr:colOff>981075</xdr:colOff>
      <xdr:row>8</xdr:row>
      <xdr:rowOff>9525</xdr:rowOff>
    </xdr:to>
    <xdr:sp macro="" textlink="">
      <xdr:nvSpPr>
        <xdr:cNvPr id="2" name="Line 5">
          <a:extLst>
            <a:ext uri="{FF2B5EF4-FFF2-40B4-BE49-F238E27FC236}">
              <a16:creationId xmlns:a16="http://schemas.microsoft.com/office/drawing/2014/main" id="{BB54CBC2-6E24-4FA8-BDFE-BF8B5C49EF3D}"/>
            </a:ext>
          </a:extLst>
        </xdr:cNvPr>
        <xdr:cNvSpPr>
          <a:spLocks noChangeShapeType="1"/>
        </xdr:cNvSpPr>
      </xdr:nvSpPr>
      <xdr:spPr bwMode="auto">
        <a:xfrm>
          <a:off x="485775" y="687705"/>
          <a:ext cx="495300" cy="708660"/>
        </a:xfrm>
        <a:prstGeom prst="line">
          <a:avLst/>
        </a:prstGeom>
        <a:noFill/>
        <a:ln w="9525">
          <a:solidFill>
            <a:srgbClr val="000000"/>
          </a:solidFill>
          <a:round/>
          <a:headEnd/>
          <a:tailEnd/>
        </a:ln>
      </xdr:spPr>
    </xdr:sp>
    <xdr:clientData/>
  </xdr:twoCellAnchor>
  <xdr:twoCellAnchor>
    <xdr:from>
      <xdr:col>0</xdr:col>
      <xdr:colOff>485775</xdr:colOff>
      <xdr:row>4</xdr:row>
      <xdr:rowOff>9525</xdr:rowOff>
    </xdr:from>
    <xdr:to>
      <xdr:col>0</xdr:col>
      <xdr:colOff>981075</xdr:colOff>
      <xdr:row>8</xdr:row>
      <xdr:rowOff>9525</xdr:rowOff>
    </xdr:to>
    <xdr:sp macro="" textlink="">
      <xdr:nvSpPr>
        <xdr:cNvPr id="3" name="Line 5">
          <a:extLst>
            <a:ext uri="{FF2B5EF4-FFF2-40B4-BE49-F238E27FC236}">
              <a16:creationId xmlns:a16="http://schemas.microsoft.com/office/drawing/2014/main" id="{3B8C9B7B-B657-4E80-BCB0-480855980C4C}"/>
            </a:ext>
          </a:extLst>
        </xdr:cNvPr>
        <xdr:cNvSpPr>
          <a:spLocks noChangeShapeType="1"/>
        </xdr:cNvSpPr>
      </xdr:nvSpPr>
      <xdr:spPr bwMode="auto">
        <a:xfrm>
          <a:off x="485775" y="687705"/>
          <a:ext cx="495300" cy="708660"/>
        </a:xfrm>
        <a:prstGeom prst="line">
          <a:avLst/>
        </a:prstGeom>
        <a:noFill/>
        <a:ln w="9525">
          <a:solidFill>
            <a:srgbClr val="000000"/>
          </a:solidFill>
          <a:round/>
          <a:headEnd/>
          <a:tailEnd/>
        </a:ln>
      </xdr:spPr>
    </xdr:sp>
    <xdr:clientData/>
  </xdr:twoCellAnchor>
  <xdr:twoCellAnchor>
    <xdr:from>
      <xdr:col>0</xdr:col>
      <xdr:colOff>485775</xdr:colOff>
      <xdr:row>4</xdr:row>
      <xdr:rowOff>9525</xdr:rowOff>
    </xdr:from>
    <xdr:to>
      <xdr:col>0</xdr:col>
      <xdr:colOff>981075</xdr:colOff>
      <xdr:row>8</xdr:row>
      <xdr:rowOff>9525</xdr:rowOff>
    </xdr:to>
    <xdr:sp macro="" textlink="">
      <xdr:nvSpPr>
        <xdr:cNvPr id="4" name="Line 5">
          <a:extLst>
            <a:ext uri="{FF2B5EF4-FFF2-40B4-BE49-F238E27FC236}">
              <a16:creationId xmlns:a16="http://schemas.microsoft.com/office/drawing/2014/main" id="{4B7B5192-DAA1-409F-B38A-085E40E31476}"/>
            </a:ext>
          </a:extLst>
        </xdr:cNvPr>
        <xdr:cNvSpPr>
          <a:spLocks noChangeShapeType="1"/>
        </xdr:cNvSpPr>
      </xdr:nvSpPr>
      <xdr:spPr bwMode="auto">
        <a:xfrm>
          <a:off x="485775" y="687705"/>
          <a:ext cx="495300" cy="708660"/>
        </a:xfrm>
        <a:prstGeom prst="line">
          <a:avLst/>
        </a:prstGeom>
        <a:noFill/>
        <a:ln w="9525">
          <a:solidFill>
            <a:srgbClr val="000000"/>
          </a:solidFill>
          <a:round/>
          <a:headEnd/>
          <a:tailEnd/>
        </a:ln>
      </xdr:spPr>
    </xdr:sp>
    <xdr:clientData/>
  </xdr:twoCellAnchor>
  <xdr:twoCellAnchor>
    <xdr:from>
      <xdr:col>0</xdr:col>
      <xdr:colOff>485775</xdr:colOff>
      <xdr:row>4</xdr:row>
      <xdr:rowOff>9525</xdr:rowOff>
    </xdr:from>
    <xdr:to>
      <xdr:col>0</xdr:col>
      <xdr:colOff>981075</xdr:colOff>
      <xdr:row>8</xdr:row>
      <xdr:rowOff>9525</xdr:rowOff>
    </xdr:to>
    <xdr:sp macro="" textlink="">
      <xdr:nvSpPr>
        <xdr:cNvPr id="5" name="Line 5">
          <a:extLst>
            <a:ext uri="{FF2B5EF4-FFF2-40B4-BE49-F238E27FC236}">
              <a16:creationId xmlns:a16="http://schemas.microsoft.com/office/drawing/2014/main" id="{1228099A-E99C-41F9-B3A0-69CD8E66861D}"/>
            </a:ext>
          </a:extLst>
        </xdr:cNvPr>
        <xdr:cNvSpPr>
          <a:spLocks noChangeShapeType="1"/>
        </xdr:cNvSpPr>
      </xdr:nvSpPr>
      <xdr:spPr bwMode="auto">
        <a:xfrm>
          <a:off x="485775" y="687705"/>
          <a:ext cx="495300" cy="708660"/>
        </a:xfrm>
        <a:prstGeom prst="line">
          <a:avLst/>
        </a:prstGeom>
        <a:noFill/>
        <a:ln w="9525">
          <a:solidFill>
            <a:srgbClr val="000000"/>
          </a:solidFill>
          <a:round/>
          <a:headEnd/>
          <a:tailEnd/>
        </a:ln>
      </xdr:spPr>
    </xdr:sp>
    <xdr:clientData/>
  </xdr:twoCellAnchor>
  <xdr:twoCellAnchor>
    <xdr:from>
      <xdr:col>0</xdr:col>
      <xdr:colOff>485775</xdr:colOff>
      <xdr:row>4</xdr:row>
      <xdr:rowOff>9525</xdr:rowOff>
    </xdr:from>
    <xdr:to>
      <xdr:col>0</xdr:col>
      <xdr:colOff>981075</xdr:colOff>
      <xdr:row>8</xdr:row>
      <xdr:rowOff>9525</xdr:rowOff>
    </xdr:to>
    <xdr:sp macro="" textlink="">
      <xdr:nvSpPr>
        <xdr:cNvPr id="6" name="Line 5">
          <a:extLst>
            <a:ext uri="{FF2B5EF4-FFF2-40B4-BE49-F238E27FC236}">
              <a16:creationId xmlns:a16="http://schemas.microsoft.com/office/drawing/2014/main" id="{7F784F1D-0AE8-43FD-A05D-177E996932B2}"/>
            </a:ext>
          </a:extLst>
        </xdr:cNvPr>
        <xdr:cNvSpPr>
          <a:spLocks noChangeShapeType="1"/>
        </xdr:cNvSpPr>
      </xdr:nvSpPr>
      <xdr:spPr bwMode="auto">
        <a:xfrm>
          <a:off x="485775" y="687705"/>
          <a:ext cx="495300" cy="708660"/>
        </a:xfrm>
        <a:prstGeom prst="line">
          <a:avLst/>
        </a:prstGeom>
        <a:noFill/>
        <a:ln w="9525">
          <a:solidFill>
            <a:srgbClr val="000000"/>
          </a:solidFill>
          <a:round/>
          <a:headEnd/>
          <a:tailEnd/>
        </a:ln>
      </xdr:spPr>
    </xdr:sp>
    <xdr:clientData/>
  </xdr:twoCellAnchor>
  <xdr:twoCellAnchor>
    <xdr:from>
      <xdr:col>0</xdr:col>
      <xdr:colOff>485775</xdr:colOff>
      <xdr:row>4</xdr:row>
      <xdr:rowOff>9525</xdr:rowOff>
    </xdr:from>
    <xdr:to>
      <xdr:col>0</xdr:col>
      <xdr:colOff>981075</xdr:colOff>
      <xdr:row>8</xdr:row>
      <xdr:rowOff>9525</xdr:rowOff>
    </xdr:to>
    <xdr:sp macro="" textlink="">
      <xdr:nvSpPr>
        <xdr:cNvPr id="7" name="Line 5">
          <a:extLst>
            <a:ext uri="{FF2B5EF4-FFF2-40B4-BE49-F238E27FC236}">
              <a16:creationId xmlns:a16="http://schemas.microsoft.com/office/drawing/2014/main" id="{96EFAE72-4A7D-45A9-B4D2-4938F5B7BFBD}"/>
            </a:ext>
          </a:extLst>
        </xdr:cNvPr>
        <xdr:cNvSpPr>
          <a:spLocks noChangeShapeType="1"/>
        </xdr:cNvSpPr>
      </xdr:nvSpPr>
      <xdr:spPr bwMode="auto">
        <a:xfrm>
          <a:off x="485775" y="687705"/>
          <a:ext cx="495300" cy="708660"/>
        </a:xfrm>
        <a:prstGeom prst="line">
          <a:avLst/>
        </a:prstGeom>
        <a:noFill/>
        <a:ln w="9525">
          <a:solidFill>
            <a:srgbClr val="000000"/>
          </a:solidFill>
          <a:round/>
          <a:headEnd/>
          <a:tailEnd/>
        </a:ln>
      </xdr:spPr>
    </xdr:sp>
    <xdr:clientData/>
  </xdr:twoCellAnchor>
  <xdr:twoCellAnchor>
    <xdr:from>
      <xdr:col>0</xdr:col>
      <xdr:colOff>485775</xdr:colOff>
      <xdr:row>99</xdr:row>
      <xdr:rowOff>9525</xdr:rowOff>
    </xdr:from>
    <xdr:to>
      <xdr:col>0</xdr:col>
      <xdr:colOff>981075</xdr:colOff>
      <xdr:row>103</xdr:row>
      <xdr:rowOff>9525</xdr:rowOff>
    </xdr:to>
    <xdr:sp macro="" textlink="">
      <xdr:nvSpPr>
        <xdr:cNvPr id="8" name="Line 6">
          <a:extLst>
            <a:ext uri="{FF2B5EF4-FFF2-40B4-BE49-F238E27FC236}">
              <a16:creationId xmlns:a16="http://schemas.microsoft.com/office/drawing/2014/main" id="{4F9049EB-A7C9-410A-B585-28DCFBD09D6D}"/>
            </a:ext>
          </a:extLst>
        </xdr:cNvPr>
        <xdr:cNvSpPr>
          <a:spLocks noChangeShapeType="1"/>
        </xdr:cNvSpPr>
      </xdr:nvSpPr>
      <xdr:spPr bwMode="auto">
        <a:xfrm>
          <a:off x="485775" y="14152245"/>
          <a:ext cx="495300" cy="708660"/>
        </a:xfrm>
        <a:prstGeom prst="line">
          <a:avLst/>
        </a:prstGeom>
        <a:noFill/>
        <a:ln w="9525">
          <a:solidFill>
            <a:srgbClr val="000000"/>
          </a:solidFill>
          <a:round/>
          <a:headEnd/>
          <a:tailEnd/>
        </a:ln>
      </xdr:spPr>
    </xdr:sp>
    <xdr:clientData/>
  </xdr:twoCellAnchor>
  <xdr:twoCellAnchor>
    <xdr:from>
      <xdr:col>0</xdr:col>
      <xdr:colOff>485775</xdr:colOff>
      <xdr:row>195</xdr:row>
      <xdr:rowOff>9525</xdr:rowOff>
    </xdr:from>
    <xdr:to>
      <xdr:col>0</xdr:col>
      <xdr:colOff>981075</xdr:colOff>
      <xdr:row>199</xdr:row>
      <xdr:rowOff>9525</xdr:rowOff>
    </xdr:to>
    <xdr:sp macro="" textlink="">
      <xdr:nvSpPr>
        <xdr:cNvPr id="9" name="Line 7">
          <a:extLst>
            <a:ext uri="{FF2B5EF4-FFF2-40B4-BE49-F238E27FC236}">
              <a16:creationId xmlns:a16="http://schemas.microsoft.com/office/drawing/2014/main" id="{A70A23A3-B452-4E34-8DEA-8DBBAA412809}"/>
            </a:ext>
          </a:extLst>
        </xdr:cNvPr>
        <xdr:cNvSpPr>
          <a:spLocks noChangeShapeType="1"/>
        </xdr:cNvSpPr>
      </xdr:nvSpPr>
      <xdr:spPr bwMode="auto">
        <a:xfrm>
          <a:off x="485775" y="28790265"/>
          <a:ext cx="495300" cy="70866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30480</xdr:rowOff>
    </xdr:from>
    <xdr:to>
      <xdr:col>11</xdr:col>
      <xdr:colOff>693420</xdr:colOff>
      <xdr:row>34</xdr:row>
      <xdr:rowOff>83820</xdr:rowOff>
    </xdr:to>
    <xdr:graphicFrame macro="">
      <xdr:nvGraphicFramePr>
        <xdr:cNvPr id="2" name="Gráfico 3">
          <a:extLst>
            <a:ext uri="{FF2B5EF4-FFF2-40B4-BE49-F238E27FC236}">
              <a16:creationId xmlns:a16="http://schemas.microsoft.com/office/drawing/2014/main" id="{F1911442-39A5-4E1A-8B95-CCC97E47B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0.02075</cdr:x>
      <cdr:y>0.02249</cdr:y>
    </cdr:from>
    <cdr:to>
      <cdr:x>0.21942</cdr:x>
      <cdr:y>0.07839</cdr:y>
    </cdr:to>
    <cdr:sp macro="" textlink="">
      <cdr:nvSpPr>
        <cdr:cNvPr id="2" name="CuadroTexto 1"/>
        <cdr:cNvSpPr txBox="1"/>
      </cdr:nvSpPr>
      <cdr:spPr>
        <a:xfrm xmlns:a="http://schemas.openxmlformats.org/drawingml/2006/main">
          <a:off x="133351" y="114299"/>
          <a:ext cx="1257300"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800">
              <a:latin typeface="Times New Roman" panose="02020603050405020304" pitchFamily="18" charset="0"/>
              <a:cs typeface="Times New Roman" panose="02020603050405020304" pitchFamily="18" charset="0"/>
            </a:rPr>
            <a:t>Gráfico I-2</a:t>
          </a:r>
        </a:p>
      </cdr:txBody>
    </cdr:sp>
  </cdr:relSizeAnchor>
  <cdr:relSizeAnchor xmlns:cdr="http://schemas.openxmlformats.org/drawingml/2006/chartDrawing">
    <cdr:from>
      <cdr:x>0.02993</cdr:x>
      <cdr:y>0.91952</cdr:y>
    </cdr:from>
    <cdr:to>
      <cdr:x>0.23293</cdr:x>
      <cdr:y>0.97027</cdr:y>
    </cdr:to>
    <cdr:sp macro="" textlink="">
      <cdr:nvSpPr>
        <cdr:cNvPr id="3" name="CuadroTexto 2"/>
        <cdr:cNvSpPr txBox="1"/>
      </cdr:nvSpPr>
      <cdr:spPr>
        <a:xfrm xmlns:a="http://schemas.openxmlformats.org/drawingml/2006/main">
          <a:off x="190501" y="4876799"/>
          <a:ext cx="128587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50">
              <a:latin typeface="Times New Roman" panose="02020603050405020304" pitchFamily="18" charset="0"/>
              <a:cs typeface="Times New Roman" panose="02020603050405020304" pitchFamily="18" charset="0"/>
            </a:rPr>
            <a:t>Fuente: Cuadro I-2</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822960</xdr:colOff>
      <xdr:row>5</xdr:row>
      <xdr:rowOff>0</xdr:rowOff>
    </xdr:from>
    <xdr:to>
      <xdr:col>0</xdr:col>
      <xdr:colOff>1310640</xdr:colOff>
      <xdr:row>8</xdr:row>
      <xdr:rowOff>7620</xdr:rowOff>
    </xdr:to>
    <xdr:sp macro="" textlink="">
      <xdr:nvSpPr>
        <xdr:cNvPr id="2" name="Line 6">
          <a:extLst>
            <a:ext uri="{FF2B5EF4-FFF2-40B4-BE49-F238E27FC236}">
              <a16:creationId xmlns:a16="http://schemas.microsoft.com/office/drawing/2014/main" id="{DAB10496-757B-4EFC-8C7F-456C22446CB9}"/>
            </a:ext>
          </a:extLst>
        </xdr:cNvPr>
        <xdr:cNvSpPr>
          <a:spLocks noChangeShapeType="1"/>
        </xdr:cNvSpPr>
      </xdr:nvSpPr>
      <xdr:spPr bwMode="auto">
        <a:xfrm>
          <a:off x="822960" y="822960"/>
          <a:ext cx="48768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701040</xdr:colOff>
      <xdr:row>5</xdr:row>
      <xdr:rowOff>7620</xdr:rowOff>
    </xdr:from>
    <xdr:to>
      <xdr:col>0</xdr:col>
      <xdr:colOff>1211580</xdr:colOff>
      <xdr:row>9</xdr:row>
      <xdr:rowOff>7620</xdr:rowOff>
    </xdr:to>
    <xdr:sp macro="" textlink="">
      <xdr:nvSpPr>
        <xdr:cNvPr id="2" name="Line 5">
          <a:extLst>
            <a:ext uri="{FF2B5EF4-FFF2-40B4-BE49-F238E27FC236}">
              <a16:creationId xmlns:a16="http://schemas.microsoft.com/office/drawing/2014/main" id="{26BB7FF1-470E-4525-87E8-CE7979AA5E6D}"/>
            </a:ext>
          </a:extLst>
        </xdr:cNvPr>
        <xdr:cNvSpPr>
          <a:spLocks noChangeShapeType="1"/>
        </xdr:cNvSpPr>
      </xdr:nvSpPr>
      <xdr:spPr bwMode="auto">
        <a:xfrm>
          <a:off x="701040" y="739140"/>
          <a:ext cx="510540" cy="5410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510540</xdr:colOff>
      <xdr:row>114</xdr:row>
      <xdr:rowOff>7620</xdr:rowOff>
    </xdr:from>
    <xdr:to>
      <xdr:col>0</xdr:col>
      <xdr:colOff>1021080</xdr:colOff>
      <xdr:row>118</xdr:row>
      <xdr:rowOff>7620</xdr:rowOff>
    </xdr:to>
    <xdr:sp macro="" textlink="">
      <xdr:nvSpPr>
        <xdr:cNvPr id="3" name="Line 7">
          <a:extLst>
            <a:ext uri="{FF2B5EF4-FFF2-40B4-BE49-F238E27FC236}">
              <a16:creationId xmlns:a16="http://schemas.microsoft.com/office/drawing/2014/main" id="{20AE4FD9-7802-4E9E-A5D6-2FEFBFEC5077}"/>
            </a:ext>
          </a:extLst>
        </xdr:cNvPr>
        <xdr:cNvSpPr>
          <a:spLocks noChangeShapeType="1"/>
        </xdr:cNvSpPr>
      </xdr:nvSpPr>
      <xdr:spPr bwMode="auto">
        <a:xfrm>
          <a:off x="510540" y="13510260"/>
          <a:ext cx="510540" cy="5257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xdr:colOff>
      <xdr:row>0</xdr:row>
      <xdr:rowOff>22860</xdr:rowOff>
    </xdr:from>
    <xdr:to>
      <xdr:col>9</xdr:col>
      <xdr:colOff>731520</xdr:colOff>
      <xdr:row>33</xdr:row>
      <xdr:rowOff>53340</xdr:rowOff>
    </xdr:to>
    <xdr:graphicFrame macro="">
      <xdr:nvGraphicFramePr>
        <xdr:cNvPr id="2" name="2 Gráfico">
          <a:extLst>
            <a:ext uri="{FF2B5EF4-FFF2-40B4-BE49-F238E27FC236}">
              <a16:creationId xmlns:a16="http://schemas.microsoft.com/office/drawing/2014/main" id="{B7615F97-E8AA-4B92-ACEA-77EC94D0A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3.73134E-6</cdr:x>
      <cdr:y>0.07722</cdr:y>
    </cdr:from>
    <cdr:to>
      <cdr:x>0.00739</cdr:x>
      <cdr:y>0.08285</cdr:y>
    </cdr:to>
    <cdr:sp macro="" textlink="">
      <cdr:nvSpPr>
        <cdr:cNvPr id="2" name="1 CuadroTexto"/>
        <cdr:cNvSpPr txBox="1"/>
      </cdr:nvSpPr>
      <cdr:spPr>
        <a:xfrm xmlns:a="http://schemas.openxmlformats.org/drawingml/2006/main">
          <a:off x="0" y="400496"/>
          <a:ext cx="6791325" cy="69487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s-CR" sz="2000">
              <a:latin typeface="Times New Roman" pitchFamily="18" charset="0"/>
              <a:cs typeface="Times New Roman" pitchFamily="18" charset="0"/>
            </a:rPr>
            <a:t>            </a:t>
          </a:r>
          <a:r>
            <a:rPr lang="es-CR" sz="1800">
              <a:latin typeface="Times New Roman" pitchFamily="18" charset="0"/>
              <a:cs typeface="Times New Roman" pitchFamily="18" charset="0"/>
            </a:rPr>
            <a:t>Distribución relativa de los</a:t>
          </a:r>
          <a:r>
            <a:rPr lang="es-CR" sz="1800" baseline="0">
              <a:latin typeface="Times New Roman" pitchFamily="18" charset="0"/>
              <a:cs typeface="Times New Roman" pitchFamily="18" charset="0"/>
            </a:rPr>
            <a:t> proyectos</a:t>
          </a:r>
          <a:endParaRPr lang="es-CR" sz="1800">
            <a:latin typeface="Times New Roman" pitchFamily="18" charset="0"/>
            <a:cs typeface="Times New Roman" pitchFamily="18" charset="0"/>
          </a:endParaRPr>
        </a:p>
        <a:p xmlns:a="http://schemas.openxmlformats.org/drawingml/2006/main">
          <a:pPr algn="ctr"/>
          <a:r>
            <a:rPr lang="es-CR" sz="1800">
              <a:latin typeface="Times New Roman" pitchFamily="18" charset="0"/>
              <a:cs typeface="Times New Roman" pitchFamily="18" charset="0"/>
            </a:rPr>
            <a:t>de Investigación según</a:t>
          </a:r>
          <a:r>
            <a:rPr lang="es-CR" sz="1800" baseline="0">
              <a:latin typeface="Times New Roman" pitchFamily="18" charset="0"/>
              <a:cs typeface="Times New Roman" pitchFamily="18" charset="0"/>
            </a:rPr>
            <a:t> tipo.</a:t>
          </a:r>
          <a:endParaRPr lang="es-CR" sz="1800">
            <a:latin typeface="Times New Roman" pitchFamily="18" charset="0"/>
            <a:cs typeface="Times New Roman" pitchFamily="18" charset="0"/>
          </a:endParaRPr>
        </a:p>
      </cdr:txBody>
    </cdr:sp>
  </cdr:relSizeAnchor>
  <cdr:relSizeAnchor xmlns:cdr="http://schemas.openxmlformats.org/drawingml/2006/chartDrawing">
    <cdr:from>
      <cdr:x>0.68737</cdr:x>
      <cdr:y>0.51655</cdr:y>
    </cdr:from>
    <cdr:to>
      <cdr:x>0.78903</cdr:x>
      <cdr:y>0.56061</cdr:y>
    </cdr:to>
    <cdr:sp macro="" textlink="">
      <cdr:nvSpPr>
        <cdr:cNvPr id="3" name="2 CuadroTexto"/>
        <cdr:cNvSpPr txBox="1"/>
      </cdr:nvSpPr>
      <cdr:spPr>
        <a:xfrm xmlns:a="http://schemas.openxmlformats.org/drawingml/2006/main">
          <a:off x="4135437" y="1581945"/>
          <a:ext cx="611187" cy="1349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0.03225</cdr:x>
      <cdr:y>0.91228</cdr:y>
    </cdr:from>
    <cdr:to>
      <cdr:x>0.25199</cdr:x>
      <cdr:y>0.98911</cdr:y>
    </cdr:to>
    <cdr:sp macro="" textlink="">
      <cdr:nvSpPr>
        <cdr:cNvPr id="4" name="3 CuadroTexto"/>
        <cdr:cNvSpPr txBox="1"/>
      </cdr:nvSpPr>
      <cdr:spPr>
        <a:xfrm xmlns:a="http://schemas.openxmlformats.org/drawingml/2006/main">
          <a:off x="167742" y="3163802"/>
          <a:ext cx="1151471" cy="25059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CR" sz="1100">
              <a:latin typeface="Times New Roman" pitchFamily="18" charset="0"/>
              <a:cs typeface="Times New Roman" pitchFamily="18" charset="0"/>
            </a:rPr>
            <a:t>Fuente:</a:t>
          </a:r>
          <a:r>
            <a:rPr lang="es-CR" sz="1100" baseline="0">
              <a:latin typeface="Times New Roman" pitchFamily="18" charset="0"/>
              <a:cs typeface="Times New Roman" pitchFamily="18" charset="0"/>
            </a:rPr>
            <a:t> Cuadro I-4</a:t>
          </a:r>
          <a:endParaRPr lang="es-CR" sz="1100">
            <a:latin typeface="Times New Roman" pitchFamily="18" charset="0"/>
            <a:cs typeface="Times New Roman" pitchFamily="18" charset="0"/>
          </a:endParaRPr>
        </a:p>
      </cdr:txBody>
    </cdr:sp>
  </cdr:relSizeAnchor>
  <cdr:relSizeAnchor xmlns:cdr="http://schemas.openxmlformats.org/drawingml/2006/chartDrawing">
    <cdr:from>
      <cdr:x>0.01499</cdr:x>
      <cdr:y>0.02148</cdr:y>
    </cdr:from>
    <cdr:to>
      <cdr:x>0.23035</cdr:x>
      <cdr:y>0.08569</cdr:y>
    </cdr:to>
    <cdr:sp macro="" textlink="">
      <cdr:nvSpPr>
        <cdr:cNvPr id="6" name="5 CuadroTexto"/>
        <cdr:cNvSpPr txBox="1"/>
      </cdr:nvSpPr>
      <cdr:spPr>
        <a:xfrm xmlns:a="http://schemas.openxmlformats.org/drawingml/2006/main">
          <a:off x="103798" y="106692"/>
          <a:ext cx="1464980" cy="3173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CR" sz="1800">
              <a:latin typeface="Times New Roman" pitchFamily="18" charset="0"/>
              <a:cs typeface="Times New Roman" pitchFamily="18" charset="0"/>
            </a:rPr>
            <a:t>Gráfico I-3</a:t>
          </a:r>
        </a:p>
      </cdr:txBody>
    </cdr:sp>
  </cdr:relSizeAnchor>
  <cdr:relSizeAnchor xmlns:cdr="http://schemas.openxmlformats.org/drawingml/2006/chartDrawing">
    <cdr:from>
      <cdr:x>0</cdr:x>
      <cdr:y>0</cdr:y>
    </cdr:from>
    <cdr:to>
      <cdr:x>0.00358</cdr:x>
      <cdr:y>0.00493</cdr:y>
    </cdr:to>
    <cdr:pic>
      <cdr:nvPicPr>
        <cdr:cNvPr id="7" name="chart">
          <a:extLst xmlns:a="http://schemas.openxmlformats.org/drawingml/2006/main">
            <a:ext uri="{FF2B5EF4-FFF2-40B4-BE49-F238E27FC236}">
              <a16:creationId xmlns:a16="http://schemas.microsoft.com/office/drawing/2014/main" id="{FF57F938-4109-451D-39CD-B1383F9A582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0.00358</cdr:x>
      <cdr:y>0.00493</cdr:y>
    </cdr:to>
    <cdr:pic>
      <cdr:nvPicPr>
        <cdr:cNvPr id="8" name="chart">
          <a:extLst xmlns:a="http://schemas.openxmlformats.org/drawingml/2006/main">
            <a:ext uri="{FF2B5EF4-FFF2-40B4-BE49-F238E27FC236}">
              <a16:creationId xmlns:a16="http://schemas.microsoft.com/office/drawing/2014/main" id="{A3343773-DF82-381E-8F7A-D051BC8C78C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0.00358</cdr:x>
      <cdr:y>0.00493</cdr:y>
    </cdr:to>
    <cdr:pic>
      <cdr:nvPicPr>
        <cdr:cNvPr id="9" name="chart">
          <a:extLst xmlns:a="http://schemas.openxmlformats.org/drawingml/2006/main">
            <a:ext uri="{FF2B5EF4-FFF2-40B4-BE49-F238E27FC236}">
              <a16:creationId xmlns:a16="http://schemas.microsoft.com/office/drawing/2014/main" id="{44986F8A-3D96-8D99-1E2C-F97F8CBFA15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0.00358</cdr:x>
      <cdr:y>0.00493</cdr:y>
    </cdr:to>
    <cdr:pic>
      <cdr:nvPicPr>
        <cdr:cNvPr id="10" name="chart">
          <a:extLst xmlns:a="http://schemas.openxmlformats.org/drawingml/2006/main">
            <a:ext uri="{FF2B5EF4-FFF2-40B4-BE49-F238E27FC236}">
              <a16:creationId xmlns:a16="http://schemas.microsoft.com/office/drawing/2014/main" id="{9A952372-2634-5232-BACA-816E1CA99E8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0.00358</cdr:x>
      <cdr:y>0.00493</cdr:y>
    </cdr:to>
    <cdr:pic>
      <cdr:nvPicPr>
        <cdr:cNvPr id="11" name="chart">
          <a:extLst xmlns:a="http://schemas.openxmlformats.org/drawingml/2006/main">
            <a:ext uri="{FF2B5EF4-FFF2-40B4-BE49-F238E27FC236}">
              <a16:creationId xmlns:a16="http://schemas.microsoft.com/office/drawing/2014/main" id="{91BC5C15-25E6-0391-76B4-3CC3B3E1068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0.15666</cdr:x>
      <cdr:y>0.08286</cdr:y>
    </cdr:from>
    <cdr:to>
      <cdr:x>0.9604</cdr:x>
      <cdr:y>0.2098</cdr:y>
    </cdr:to>
    <cdr:sp macro="" textlink="">
      <cdr:nvSpPr>
        <cdr:cNvPr id="12" name="11 CuadroTexto"/>
        <cdr:cNvSpPr txBox="1"/>
      </cdr:nvSpPr>
      <cdr:spPr>
        <a:xfrm xmlns:a="http://schemas.openxmlformats.org/drawingml/2006/main">
          <a:off x="1068136" y="410329"/>
          <a:ext cx="5469507" cy="62895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pPr algn="ctr">
            <a:lnSpc>
              <a:spcPts val="2000"/>
            </a:lnSpc>
          </a:pPr>
          <a:r>
            <a:rPr lang="es-ES" sz="2000">
              <a:latin typeface="Times New Roman" pitchFamily="18" charset="0"/>
              <a:cs typeface="Times New Roman" pitchFamily="18" charset="0"/>
            </a:rPr>
            <a:t>Distribución</a:t>
          </a:r>
          <a:r>
            <a:rPr lang="es-ES" sz="2000" baseline="0">
              <a:latin typeface="Times New Roman" pitchFamily="18" charset="0"/>
              <a:cs typeface="Times New Roman" pitchFamily="18" charset="0"/>
            </a:rPr>
            <a:t> relativa de los proyectos</a:t>
          </a:r>
        </a:p>
        <a:p xmlns:a="http://schemas.openxmlformats.org/drawingml/2006/main">
          <a:pPr algn="ctr">
            <a:lnSpc>
              <a:spcPts val="2000"/>
            </a:lnSpc>
          </a:pPr>
          <a:r>
            <a:rPr lang="es-ES" sz="2000" baseline="0">
              <a:latin typeface="Times New Roman" pitchFamily="18" charset="0"/>
              <a:cs typeface="Times New Roman" pitchFamily="18" charset="0"/>
            </a:rPr>
            <a:t> de Investigación, según tipo</a:t>
          </a:r>
          <a:endParaRPr lang="es-ES" sz="2000">
            <a:latin typeface="Times New Roman" pitchFamily="18" charset="0"/>
            <a:cs typeface="Times New Roman" pitchFamily="18" charset="0"/>
          </a:endParaRP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D:\PROPIO%20DIS%20EXTERNO\PERSONAL\TRABAJO%20OPLAU\OPLAU%202024\PANORAMA%202023\PANORAMA%2023\PANORAMA%20POR%20SECCION%202023\4-INVESTIGACION%201\2%20GRAF-PLAZAS-EXL-23\GI-1.XLS" TargetMode="External"/><Relationship Id="rId1" Type="http://schemas.openxmlformats.org/officeDocument/2006/relationships/externalLinkPath" Target="file:///D:\PROPIO%20DIS%20EXTERNO\PERSONAL\TRABAJO%20OPLAU\OPLAU%202024\PANORAMA%202023\PANORAMA%2023\PANORAMA%20POR%20SECCION%202023\4-INVESTIGACION%201\2%20GRAF-PLAZAS-EXL-23\GI-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PROPIO%20DIS%20EXTERNO\PERSONAL\TRABAJO%20OPLAU\OPLAU%202024\PANORAMA%202023\PANORAMA%2023\PANORAMA%20POR%20SECCION%202023\4-INVESTIGACION%201\4%20GRAF-PROY-EXL-23\GI-2.XLS" TargetMode="External"/><Relationship Id="rId1" Type="http://schemas.openxmlformats.org/officeDocument/2006/relationships/externalLinkPath" Target="file:///D:\PROPIO%20DIS%20EXTERNO\PERSONAL\TRABAJO%20OPLAU\OPLAU%202024\PANORAMA%202023\PANORAMA%2023\PANORAMA%20POR%20SECCION%202023\4-INVESTIGACION%201\4%20GRAF-PROY-EXL-23\GI-2.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PROPIO%20DIS%20EXTERNO\PERSONAL\TRABAJO%20OPLAU\OPLAU%202024\PANORAMA%202023\PANORAMA%2023\PANORAMA%20POR%20SECCION%202023\4-INVESTIGACION%201\4%20GRAF-PROY-EXL-23\GI-3.XLS" TargetMode="External"/><Relationship Id="rId1" Type="http://schemas.openxmlformats.org/officeDocument/2006/relationships/externalLinkPath" Target="file:///D:\PROPIO%20DIS%20EXTERNO\PERSONAL\TRABAJO%20OPLAU\OPLAU%202024\PANORAMA%202023\PANORAMA%2023\PANORAMA%20POR%20SECCION%202023\4-INVESTIGACION%201\4%20GRAF-PROY-EXL-23\GI-3.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PROPIO%20DIS%20EXTERNO\PERSONAL\TRABAJO%20OPLAU\OPLAU%202024\PANORAMA%202023\PANORAMA%2023\PANORAMA%20POR%20SECCION%202023\4-INVESTIGACION%201\4%20GRAF-PROY-EXL-23\GI-4.XLS" TargetMode="External"/><Relationship Id="rId1" Type="http://schemas.openxmlformats.org/officeDocument/2006/relationships/externalLinkPath" Target="file:///D:\PROPIO%20DIS%20EXTERNO\PERSONAL\TRABAJO%20OPLAU\OPLAU%202024\PANORAMA%202023\PANORAMA%2023\PANORAMA%20POR%20SECCION%202023\4-INVESTIGACION%201\4%20GRAF-PROY-EXL-23\GI-4.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PROPIO%20DIS%20EXTERNO\PERSONAL\TRABAJO%20OPLAU\OPLAU%202024\PANORAMA%202023\PANORAMA%2023\PANORAMA%20POR%20SECCION%202023\4-INVESTIGACION%201\7%20GRAF-BIBLIO-EXL-23\GI-5.XLS" TargetMode="External"/><Relationship Id="rId1" Type="http://schemas.openxmlformats.org/officeDocument/2006/relationships/externalLinkPath" Target="file:///D:\PROPIO%20DIS%20EXTERNO\PERSONAL\TRABAJO%20OPLAU\OPLAU%202024\PANORAMA%202023\PANORAMA%2023\PANORAMA%20POR%20SECCION%202023\4-INVESTIGACION%201\7%20GRAF-BIBLIO-EXL-23\GI-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1"/>
    </sheetNames>
    <sheetDataSet>
      <sheetData sheetId="0">
        <row r="3">
          <cell r="B3" t="str">
            <v>De Apoyo</v>
          </cell>
          <cell r="C3" t="str">
            <v>Docente</v>
          </cell>
          <cell r="D3" t="str">
            <v xml:space="preserve">Administración </v>
          </cell>
        </row>
        <row r="4">
          <cell r="B4">
            <v>34.619999999999997</v>
          </cell>
          <cell r="C4">
            <v>32.29</v>
          </cell>
          <cell r="D4">
            <v>33.090000000000003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I-2"/>
    </sheetNames>
    <sheetDataSet>
      <sheetData sheetId="0">
        <row r="3">
          <cell r="B3" t="str">
            <v>Activos</v>
          </cell>
          <cell r="C3" t="str">
            <v>Nuevos</v>
          </cell>
          <cell r="D3" t="str">
            <v xml:space="preserve">Reactivaciones </v>
          </cell>
          <cell r="E3" t="str">
            <v>Terminados</v>
          </cell>
          <cell r="F3" t="str">
            <v>Suspendidos</v>
          </cell>
          <cell r="G3" t="str">
            <v>Ampliaciones</v>
          </cell>
          <cell r="H3" t="str">
            <v xml:space="preserve">Cerrados </v>
          </cell>
        </row>
        <row r="4">
          <cell r="B4">
            <v>1867</v>
          </cell>
          <cell r="C4">
            <v>510</v>
          </cell>
          <cell r="D4">
            <v>23</v>
          </cell>
          <cell r="E4">
            <v>497</v>
          </cell>
          <cell r="F4">
            <v>13</v>
          </cell>
          <cell r="G4">
            <v>665</v>
          </cell>
          <cell r="H4">
            <v>35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I-3"/>
    </sheetNames>
    <sheetDataSet>
      <sheetData sheetId="0">
        <row r="3">
          <cell r="B3" t="str">
            <v>Básica</v>
          </cell>
          <cell r="C3" t="str">
            <v>Apliacada</v>
          </cell>
          <cell r="D3" t="str">
            <v>Tecnológica</v>
          </cell>
        </row>
        <row r="4">
          <cell r="B4">
            <v>98.08</v>
          </cell>
          <cell r="C4">
            <v>1.5</v>
          </cell>
          <cell r="D4">
            <v>0.43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I-4"/>
    </sheetNames>
    <sheetDataSet>
      <sheetData sheetId="0">
        <row r="2">
          <cell r="C2" t="str">
            <v>Mujer</v>
          </cell>
          <cell r="D2" t="str">
            <v>Hombre</v>
          </cell>
        </row>
        <row r="3">
          <cell r="B3" t="str">
            <v>Doctor</v>
          </cell>
          <cell r="C3">
            <v>303</v>
          </cell>
          <cell r="D3">
            <v>476</v>
          </cell>
        </row>
        <row r="4">
          <cell r="B4" t="str">
            <v>Master</v>
          </cell>
          <cell r="C4">
            <v>303</v>
          </cell>
          <cell r="D4">
            <v>295</v>
          </cell>
        </row>
        <row r="5">
          <cell r="B5" t="str">
            <v>Licenciado</v>
          </cell>
          <cell r="C5">
            <v>279</v>
          </cell>
          <cell r="D5">
            <v>225</v>
          </cell>
        </row>
        <row r="6">
          <cell r="B6" t="str">
            <v>Bachiller</v>
          </cell>
          <cell r="C6">
            <v>59</v>
          </cell>
          <cell r="D6">
            <v>67</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I-5"/>
    </sheetNames>
    <sheetDataSet>
      <sheetData sheetId="0">
        <row r="3">
          <cell r="B3" t="str">
            <v>Otros Servicios</v>
          </cell>
          <cell r="C3" t="str">
            <v xml:space="preserve">Circulación </v>
          </cell>
          <cell r="D3" t="str">
            <v>Referencia</v>
          </cell>
          <cell r="E3" t="str">
            <v>Otros</v>
          </cell>
        </row>
        <row r="4">
          <cell r="B4">
            <v>771500</v>
          </cell>
          <cell r="C4">
            <v>268034</v>
          </cell>
          <cell r="D4">
            <v>105853</v>
          </cell>
          <cell r="E4">
            <v>94619</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E04B73-E679-4F26-9A99-DD3C80781139}" name="__Anonymous_Sheet_DB__755273" displayName="__Anonymous_Sheet_DB__755273" ref="A12:A38" headerRowCount="0" totalsRowShown="0" headerRowDxfId="2" dataDxfId="1">
  <sortState xmlns:xlrd2="http://schemas.microsoft.com/office/spreadsheetml/2017/richdata2" ref="A12:A38">
    <sortCondition ref="A2:A27"/>
  </sortState>
  <tableColumns count="1">
    <tableColumn id="1" xr3:uid="{A16A6192-6A43-4FCD-8F8C-3FD05C42215D}" name="Columna1"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D7551-498A-4E88-866E-85DECE0C7CAD}">
  <sheetPr>
    <tabColor theme="9" tint="0.39997558519241921"/>
  </sheetPr>
  <dimension ref="A1:M35"/>
  <sheetViews>
    <sheetView workbookViewId="0">
      <selection activeCell="L32" sqref="L32"/>
    </sheetView>
  </sheetViews>
  <sheetFormatPr baseColWidth="10" defaultColWidth="11.44140625" defaultRowHeight="13.8"/>
  <cols>
    <col min="1" max="1" width="13.33203125" style="2" customWidth="1"/>
    <col min="2" max="2" width="125" style="2" customWidth="1"/>
    <col min="3" max="16384" width="11.44140625" style="2"/>
  </cols>
  <sheetData>
    <row r="1" spans="1:13">
      <c r="A1" s="1" t="s">
        <v>0</v>
      </c>
    </row>
    <row r="2" spans="1:13">
      <c r="A2" s="3" t="s">
        <v>1</v>
      </c>
    </row>
    <row r="3" spans="1:13">
      <c r="A3" s="4"/>
    </row>
    <row r="4" spans="1:13">
      <c r="A4" s="3" t="s">
        <v>2</v>
      </c>
    </row>
    <row r="5" spans="1:13">
      <c r="A5" s="5" t="s">
        <v>3</v>
      </c>
      <c r="B5" s="6" t="s">
        <v>4</v>
      </c>
    </row>
    <row r="6" spans="1:13">
      <c r="A6" s="5"/>
      <c r="B6" s="6"/>
    </row>
    <row r="7" spans="1:13">
      <c r="A7" s="7"/>
      <c r="B7" s="8"/>
    </row>
    <row r="8" spans="1:13">
      <c r="A8" s="3" t="s">
        <v>5</v>
      </c>
    </row>
    <row r="9" spans="1:13">
      <c r="A9" s="5" t="s">
        <v>6</v>
      </c>
      <c r="B9" s="5" t="s">
        <v>7</v>
      </c>
    </row>
    <row r="10" spans="1:13">
      <c r="A10" s="5"/>
      <c r="B10" s="5"/>
    </row>
    <row r="11" spans="1:13">
      <c r="A11" s="5" t="s">
        <v>8</v>
      </c>
      <c r="B11" s="6" t="s">
        <v>9</v>
      </c>
    </row>
    <row r="12" spans="1:13">
      <c r="A12" s="5"/>
      <c r="B12" s="6"/>
    </row>
    <row r="13" spans="1:13">
      <c r="A13" s="5" t="s">
        <v>10</v>
      </c>
      <c r="B13" s="6" t="s">
        <v>11</v>
      </c>
      <c r="C13" s="9"/>
      <c r="D13" s="9"/>
      <c r="E13" s="9"/>
      <c r="F13" s="9"/>
      <c r="G13" s="9"/>
      <c r="H13" s="9"/>
      <c r="I13" s="9"/>
      <c r="J13" s="9"/>
      <c r="K13" s="9"/>
      <c r="L13" s="9"/>
      <c r="M13" s="9"/>
    </row>
    <row r="14" spans="1:13">
      <c r="A14" s="5"/>
      <c r="B14" s="6"/>
    </row>
    <row r="15" spans="1:13" ht="17.399999999999999" customHeight="1">
      <c r="A15" s="5" t="s">
        <v>12</v>
      </c>
      <c r="B15" s="6" t="s">
        <v>13</v>
      </c>
    </row>
    <row r="16" spans="1:13">
      <c r="A16" s="5"/>
      <c r="B16" s="6"/>
    </row>
    <row r="17" spans="1:2">
      <c r="A17" s="7"/>
      <c r="B17" s="8"/>
    </row>
    <row r="18" spans="1:2">
      <c r="A18" s="3" t="s">
        <v>14</v>
      </c>
    </row>
    <row r="19" spans="1:2">
      <c r="A19" s="5" t="s">
        <v>15</v>
      </c>
      <c r="B19" s="6" t="s">
        <v>16</v>
      </c>
    </row>
    <row r="20" spans="1:2">
      <c r="A20" s="5"/>
      <c r="B20" s="6"/>
    </row>
    <row r="21" spans="1:2">
      <c r="A21" s="7" t="s">
        <v>17</v>
      </c>
      <c r="B21" s="8" t="s">
        <v>18</v>
      </c>
    </row>
    <row r="22" spans="1:2">
      <c r="A22" s="7"/>
      <c r="B22" s="8"/>
    </row>
    <row r="23" spans="1:2">
      <c r="A23" s="3" t="s">
        <v>19</v>
      </c>
    </row>
    <row r="24" spans="1:2">
      <c r="A24" s="5" t="s">
        <v>20</v>
      </c>
      <c r="B24" s="6" t="s">
        <v>21</v>
      </c>
    </row>
    <row r="25" spans="1:2">
      <c r="A25" s="5"/>
      <c r="B25" s="6"/>
    </row>
    <row r="26" spans="1:2">
      <c r="A26" s="5" t="s">
        <v>22</v>
      </c>
      <c r="B26" s="6" t="s">
        <v>23</v>
      </c>
    </row>
    <row r="27" spans="1:2">
      <c r="A27" s="5"/>
      <c r="B27" s="6"/>
    </row>
    <row r="28" spans="1:2">
      <c r="A28" s="5" t="s">
        <v>24</v>
      </c>
      <c r="B28" s="6" t="s">
        <v>25</v>
      </c>
    </row>
    <row r="29" spans="1:2">
      <c r="A29" s="5"/>
      <c r="B29" s="6"/>
    </row>
    <row r="30" spans="1:2">
      <c r="A30" s="5" t="s">
        <v>26</v>
      </c>
      <c r="B30" s="6" t="s">
        <v>27</v>
      </c>
    </row>
    <row r="31" spans="1:2">
      <c r="A31" s="5"/>
      <c r="B31" s="6"/>
    </row>
    <row r="32" spans="1:2">
      <c r="A32" s="5" t="s">
        <v>28</v>
      </c>
      <c r="B32" s="6" t="s">
        <v>29</v>
      </c>
    </row>
    <row r="33" spans="1:2">
      <c r="A33" s="5"/>
      <c r="B33" s="6"/>
    </row>
    <row r="34" spans="1:2">
      <c r="A34" s="7" t="s">
        <v>30</v>
      </c>
      <c r="B34" s="8" t="s">
        <v>31</v>
      </c>
    </row>
    <row r="35" spans="1:2">
      <c r="A35" s="4"/>
    </row>
  </sheetData>
  <mergeCells count="22">
    <mergeCell ref="A30:A31"/>
    <mergeCell ref="B30:B31"/>
    <mergeCell ref="A32:A33"/>
    <mergeCell ref="B32:B33"/>
    <mergeCell ref="A24:A25"/>
    <mergeCell ref="B24:B25"/>
    <mergeCell ref="A26:A27"/>
    <mergeCell ref="B26:B27"/>
    <mergeCell ref="A28:A29"/>
    <mergeCell ref="B28:B29"/>
    <mergeCell ref="A13:A14"/>
    <mergeCell ref="B13:B14"/>
    <mergeCell ref="A15:A16"/>
    <mergeCell ref="B15:B16"/>
    <mergeCell ref="A19:A20"/>
    <mergeCell ref="B19:B20"/>
    <mergeCell ref="A5:A6"/>
    <mergeCell ref="B5:B6"/>
    <mergeCell ref="A9:A10"/>
    <mergeCell ref="B9:B10"/>
    <mergeCell ref="A11:A12"/>
    <mergeCell ref="B11:B12"/>
  </mergeCells>
  <pageMargins left="0.70866141732283472" right="0.70866141732283472" top="0.74803149606299213" bottom="0.74803149606299213" header="0.31496062992125984" footer="0.31496062992125984"/>
  <pageSetup scale="8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7B739-3425-4494-87DA-CFDC69E05BA9}">
  <sheetPr>
    <tabColor rgb="FFFFC000"/>
  </sheetPr>
  <dimension ref="A3:J20"/>
  <sheetViews>
    <sheetView workbookViewId="0">
      <selection activeCell="S31" sqref="S31"/>
    </sheetView>
  </sheetViews>
  <sheetFormatPr baseColWidth="10" defaultRowHeight="14.4"/>
  <sheetData>
    <row r="3" spans="1:10">
      <c r="C3" s="65"/>
      <c r="D3" s="65"/>
      <c r="G3" s="11"/>
      <c r="H3" s="11"/>
      <c r="I3" s="11"/>
      <c r="J3" s="11"/>
    </row>
    <row r="4" spans="1:10">
      <c r="B4" s="11"/>
      <c r="C4" s="65"/>
      <c r="D4" s="65"/>
      <c r="G4" s="63"/>
      <c r="H4" s="63"/>
      <c r="I4" s="63"/>
      <c r="J4" s="63"/>
    </row>
    <row r="5" spans="1:10">
      <c r="B5" s="11"/>
      <c r="C5" s="65"/>
      <c r="D5" s="65"/>
    </row>
    <row r="6" spans="1:10">
      <c r="B6" s="11"/>
      <c r="C6" s="65"/>
      <c r="D6" s="65"/>
    </row>
    <row r="11" spans="1:10">
      <c r="A11" s="92"/>
      <c r="B11" s="92"/>
    </row>
    <row r="12" spans="1:10">
      <c r="A12" s="65"/>
      <c r="B12" s="65"/>
    </row>
    <row r="13" spans="1:10">
      <c r="A13" s="65"/>
      <c r="B13" s="65"/>
    </row>
    <row r="14" spans="1:10">
      <c r="A14" s="65"/>
      <c r="B14" s="65"/>
    </row>
    <row r="15" spans="1:10">
      <c r="A15" s="65"/>
      <c r="B15" s="65"/>
    </row>
    <row r="18" spans="2:2">
      <c r="B18" s="11"/>
    </row>
    <row r="19" spans="2:2">
      <c r="B19" s="11"/>
    </row>
    <row r="20" spans="2:2">
      <c r="B20" s="11"/>
    </row>
  </sheetData>
  <printOptions horizontalCentered="1" verticalCentered="1"/>
  <pageMargins left="1.1023622047244095" right="0.70866141732283472" top="0.74803149606299213" bottom="0.74803149606299213" header="0.31496062992125984" footer="0.31496062992125984"/>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A1FA0-19FC-4DC9-8CEC-FF884B6D0AAA}">
  <sheetPr>
    <tabColor theme="4" tint="-0.249977111117893"/>
  </sheetPr>
  <dimension ref="A1:F32"/>
  <sheetViews>
    <sheetView topLeftCell="A2" workbookViewId="0">
      <selection activeCell="S31" sqref="S31"/>
    </sheetView>
  </sheetViews>
  <sheetFormatPr baseColWidth="10" defaultColWidth="8.6640625" defaultRowHeight="14.4"/>
  <cols>
    <col min="1" max="1" width="43.44140625" customWidth="1"/>
    <col min="2" max="2" width="6.33203125" customWidth="1"/>
    <col min="3" max="3" width="10.6640625" style="122" customWidth="1"/>
    <col min="4" max="4" width="8.6640625" style="122" customWidth="1"/>
    <col min="5" max="5" width="17.33203125" customWidth="1"/>
    <col min="6" max="6" width="2.5546875" customWidth="1"/>
    <col min="257" max="257" width="43.44140625" customWidth="1"/>
    <col min="258" max="258" width="6.33203125" customWidth="1"/>
    <col min="259" max="259" width="10.6640625" customWidth="1"/>
    <col min="260" max="260" width="8.6640625" customWidth="1"/>
    <col min="261" max="261" width="17.33203125" customWidth="1"/>
    <col min="262" max="262" width="2.5546875" customWidth="1"/>
    <col min="513" max="513" width="43.44140625" customWidth="1"/>
    <col min="514" max="514" width="6.33203125" customWidth="1"/>
    <col min="515" max="515" width="10.6640625" customWidth="1"/>
    <col min="516" max="516" width="8.6640625" customWidth="1"/>
    <col min="517" max="517" width="17.33203125" customWidth="1"/>
    <col min="518" max="518" width="2.5546875" customWidth="1"/>
    <col min="769" max="769" width="43.44140625" customWidth="1"/>
    <col min="770" max="770" width="6.33203125" customWidth="1"/>
    <col min="771" max="771" width="10.6640625" customWidth="1"/>
    <col min="772" max="772" width="8.6640625" customWidth="1"/>
    <col min="773" max="773" width="17.33203125" customWidth="1"/>
    <col min="774" max="774" width="2.5546875" customWidth="1"/>
    <col min="1025" max="1025" width="43.44140625" customWidth="1"/>
    <col min="1026" max="1026" width="6.33203125" customWidth="1"/>
    <col min="1027" max="1027" width="10.6640625" customWidth="1"/>
    <col min="1028" max="1028" width="8.6640625" customWidth="1"/>
    <col min="1029" max="1029" width="17.33203125" customWidth="1"/>
    <col min="1030" max="1030" width="2.5546875" customWidth="1"/>
    <col min="1281" max="1281" width="43.44140625" customWidth="1"/>
    <col min="1282" max="1282" width="6.33203125" customWidth="1"/>
    <col min="1283" max="1283" width="10.6640625" customWidth="1"/>
    <col min="1284" max="1284" width="8.6640625" customWidth="1"/>
    <col min="1285" max="1285" width="17.33203125" customWidth="1"/>
    <col min="1286" max="1286" width="2.5546875" customWidth="1"/>
    <col min="1537" max="1537" width="43.44140625" customWidth="1"/>
    <col min="1538" max="1538" width="6.33203125" customWidth="1"/>
    <col min="1539" max="1539" width="10.6640625" customWidth="1"/>
    <col min="1540" max="1540" width="8.6640625" customWidth="1"/>
    <col min="1541" max="1541" width="17.33203125" customWidth="1"/>
    <col min="1542" max="1542" width="2.5546875" customWidth="1"/>
    <col min="1793" max="1793" width="43.44140625" customWidth="1"/>
    <col min="1794" max="1794" width="6.33203125" customWidth="1"/>
    <col min="1795" max="1795" width="10.6640625" customWidth="1"/>
    <col min="1796" max="1796" width="8.6640625" customWidth="1"/>
    <col min="1797" max="1797" width="17.33203125" customWidth="1"/>
    <col min="1798" max="1798" width="2.5546875" customWidth="1"/>
    <col min="2049" max="2049" width="43.44140625" customWidth="1"/>
    <col min="2050" max="2050" width="6.33203125" customWidth="1"/>
    <col min="2051" max="2051" width="10.6640625" customWidth="1"/>
    <col min="2052" max="2052" width="8.6640625" customWidth="1"/>
    <col min="2053" max="2053" width="17.33203125" customWidth="1"/>
    <col min="2054" max="2054" width="2.5546875" customWidth="1"/>
    <col min="2305" max="2305" width="43.44140625" customWidth="1"/>
    <col min="2306" max="2306" width="6.33203125" customWidth="1"/>
    <col min="2307" max="2307" width="10.6640625" customWidth="1"/>
    <col min="2308" max="2308" width="8.6640625" customWidth="1"/>
    <col min="2309" max="2309" width="17.33203125" customWidth="1"/>
    <col min="2310" max="2310" width="2.5546875" customWidth="1"/>
    <col min="2561" max="2561" width="43.44140625" customWidth="1"/>
    <col min="2562" max="2562" width="6.33203125" customWidth="1"/>
    <col min="2563" max="2563" width="10.6640625" customWidth="1"/>
    <col min="2564" max="2564" width="8.6640625" customWidth="1"/>
    <col min="2565" max="2565" width="17.33203125" customWidth="1"/>
    <col min="2566" max="2566" width="2.5546875" customWidth="1"/>
    <col min="2817" max="2817" width="43.44140625" customWidth="1"/>
    <col min="2818" max="2818" width="6.33203125" customWidth="1"/>
    <col min="2819" max="2819" width="10.6640625" customWidth="1"/>
    <col min="2820" max="2820" width="8.6640625" customWidth="1"/>
    <col min="2821" max="2821" width="17.33203125" customWidth="1"/>
    <col min="2822" max="2822" width="2.5546875" customWidth="1"/>
    <col min="3073" max="3073" width="43.44140625" customWidth="1"/>
    <col min="3074" max="3074" width="6.33203125" customWidth="1"/>
    <col min="3075" max="3075" width="10.6640625" customWidth="1"/>
    <col min="3076" max="3076" width="8.6640625" customWidth="1"/>
    <col min="3077" max="3077" width="17.33203125" customWidth="1"/>
    <col min="3078" max="3078" width="2.5546875" customWidth="1"/>
    <col min="3329" max="3329" width="43.44140625" customWidth="1"/>
    <col min="3330" max="3330" width="6.33203125" customWidth="1"/>
    <col min="3331" max="3331" width="10.6640625" customWidth="1"/>
    <col min="3332" max="3332" width="8.6640625" customWidth="1"/>
    <col min="3333" max="3333" width="17.33203125" customWidth="1"/>
    <col min="3334" max="3334" width="2.5546875" customWidth="1"/>
    <col min="3585" max="3585" width="43.44140625" customWidth="1"/>
    <col min="3586" max="3586" width="6.33203125" customWidth="1"/>
    <col min="3587" max="3587" width="10.6640625" customWidth="1"/>
    <col min="3588" max="3588" width="8.6640625" customWidth="1"/>
    <col min="3589" max="3589" width="17.33203125" customWidth="1"/>
    <col min="3590" max="3590" width="2.5546875" customWidth="1"/>
    <col min="3841" max="3841" width="43.44140625" customWidth="1"/>
    <col min="3842" max="3842" width="6.33203125" customWidth="1"/>
    <col min="3843" max="3843" width="10.6640625" customWidth="1"/>
    <col min="3844" max="3844" width="8.6640625" customWidth="1"/>
    <col min="3845" max="3845" width="17.33203125" customWidth="1"/>
    <col min="3846" max="3846" width="2.5546875" customWidth="1"/>
    <col min="4097" max="4097" width="43.44140625" customWidth="1"/>
    <col min="4098" max="4098" width="6.33203125" customWidth="1"/>
    <col min="4099" max="4099" width="10.6640625" customWidth="1"/>
    <col min="4100" max="4100" width="8.6640625" customWidth="1"/>
    <col min="4101" max="4101" width="17.33203125" customWidth="1"/>
    <col min="4102" max="4102" width="2.5546875" customWidth="1"/>
    <col min="4353" max="4353" width="43.44140625" customWidth="1"/>
    <col min="4354" max="4354" width="6.33203125" customWidth="1"/>
    <col min="4355" max="4355" width="10.6640625" customWidth="1"/>
    <col min="4356" max="4356" width="8.6640625" customWidth="1"/>
    <col min="4357" max="4357" width="17.33203125" customWidth="1"/>
    <col min="4358" max="4358" width="2.5546875" customWidth="1"/>
    <col min="4609" max="4609" width="43.44140625" customWidth="1"/>
    <col min="4610" max="4610" width="6.33203125" customWidth="1"/>
    <col min="4611" max="4611" width="10.6640625" customWidth="1"/>
    <col min="4612" max="4612" width="8.6640625" customWidth="1"/>
    <col min="4613" max="4613" width="17.33203125" customWidth="1"/>
    <col min="4614" max="4614" width="2.5546875" customWidth="1"/>
    <col min="4865" max="4865" width="43.44140625" customWidth="1"/>
    <col min="4866" max="4866" width="6.33203125" customWidth="1"/>
    <col min="4867" max="4867" width="10.6640625" customWidth="1"/>
    <col min="4868" max="4868" width="8.6640625" customWidth="1"/>
    <col min="4869" max="4869" width="17.33203125" customWidth="1"/>
    <col min="4870" max="4870" width="2.5546875" customWidth="1"/>
    <col min="5121" max="5121" width="43.44140625" customWidth="1"/>
    <col min="5122" max="5122" width="6.33203125" customWidth="1"/>
    <col min="5123" max="5123" width="10.6640625" customWidth="1"/>
    <col min="5124" max="5124" width="8.6640625" customWidth="1"/>
    <col min="5125" max="5125" width="17.33203125" customWidth="1"/>
    <col min="5126" max="5126" width="2.5546875" customWidth="1"/>
    <col min="5377" max="5377" width="43.44140625" customWidth="1"/>
    <col min="5378" max="5378" width="6.33203125" customWidth="1"/>
    <col min="5379" max="5379" width="10.6640625" customWidth="1"/>
    <col min="5380" max="5380" width="8.6640625" customWidth="1"/>
    <col min="5381" max="5381" width="17.33203125" customWidth="1"/>
    <col min="5382" max="5382" width="2.5546875" customWidth="1"/>
    <col min="5633" max="5633" width="43.44140625" customWidth="1"/>
    <col min="5634" max="5634" width="6.33203125" customWidth="1"/>
    <col min="5635" max="5635" width="10.6640625" customWidth="1"/>
    <col min="5636" max="5636" width="8.6640625" customWidth="1"/>
    <col min="5637" max="5637" width="17.33203125" customWidth="1"/>
    <col min="5638" max="5638" width="2.5546875" customWidth="1"/>
    <col min="5889" max="5889" width="43.44140625" customWidth="1"/>
    <col min="5890" max="5890" width="6.33203125" customWidth="1"/>
    <col min="5891" max="5891" width="10.6640625" customWidth="1"/>
    <col min="5892" max="5892" width="8.6640625" customWidth="1"/>
    <col min="5893" max="5893" width="17.33203125" customWidth="1"/>
    <col min="5894" max="5894" width="2.5546875" customWidth="1"/>
    <col min="6145" max="6145" width="43.44140625" customWidth="1"/>
    <col min="6146" max="6146" width="6.33203125" customWidth="1"/>
    <col min="6147" max="6147" width="10.6640625" customWidth="1"/>
    <col min="6148" max="6148" width="8.6640625" customWidth="1"/>
    <col min="6149" max="6149" width="17.33203125" customWidth="1"/>
    <col min="6150" max="6150" width="2.5546875" customWidth="1"/>
    <col min="6401" max="6401" width="43.44140625" customWidth="1"/>
    <col min="6402" max="6402" width="6.33203125" customWidth="1"/>
    <col min="6403" max="6403" width="10.6640625" customWidth="1"/>
    <col min="6404" max="6404" width="8.6640625" customWidth="1"/>
    <col min="6405" max="6405" width="17.33203125" customWidth="1"/>
    <col min="6406" max="6406" width="2.5546875" customWidth="1"/>
    <col min="6657" max="6657" width="43.44140625" customWidth="1"/>
    <col min="6658" max="6658" width="6.33203125" customWidth="1"/>
    <col min="6659" max="6659" width="10.6640625" customWidth="1"/>
    <col min="6660" max="6660" width="8.6640625" customWidth="1"/>
    <col min="6661" max="6661" width="17.33203125" customWidth="1"/>
    <col min="6662" max="6662" width="2.5546875" customWidth="1"/>
    <col min="6913" max="6913" width="43.44140625" customWidth="1"/>
    <col min="6914" max="6914" width="6.33203125" customWidth="1"/>
    <col min="6915" max="6915" width="10.6640625" customWidth="1"/>
    <col min="6916" max="6916" width="8.6640625" customWidth="1"/>
    <col min="6917" max="6917" width="17.33203125" customWidth="1"/>
    <col min="6918" max="6918" width="2.5546875" customWidth="1"/>
    <col min="7169" max="7169" width="43.44140625" customWidth="1"/>
    <col min="7170" max="7170" width="6.33203125" customWidth="1"/>
    <col min="7171" max="7171" width="10.6640625" customWidth="1"/>
    <col min="7172" max="7172" width="8.6640625" customWidth="1"/>
    <col min="7173" max="7173" width="17.33203125" customWidth="1"/>
    <col min="7174" max="7174" width="2.5546875" customWidth="1"/>
    <col min="7425" max="7425" width="43.44140625" customWidth="1"/>
    <col min="7426" max="7426" width="6.33203125" customWidth="1"/>
    <col min="7427" max="7427" width="10.6640625" customWidth="1"/>
    <col min="7428" max="7428" width="8.6640625" customWidth="1"/>
    <col min="7429" max="7429" width="17.33203125" customWidth="1"/>
    <col min="7430" max="7430" width="2.5546875" customWidth="1"/>
    <col min="7681" max="7681" width="43.44140625" customWidth="1"/>
    <col min="7682" max="7682" width="6.33203125" customWidth="1"/>
    <col min="7683" max="7683" width="10.6640625" customWidth="1"/>
    <col min="7684" max="7684" width="8.6640625" customWidth="1"/>
    <col min="7685" max="7685" width="17.33203125" customWidth="1"/>
    <col min="7686" max="7686" width="2.5546875" customWidth="1"/>
    <col min="7937" max="7937" width="43.44140625" customWidth="1"/>
    <col min="7938" max="7938" width="6.33203125" customWidth="1"/>
    <col min="7939" max="7939" width="10.6640625" customWidth="1"/>
    <col min="7940" max="7940" width="8.6640625" customWidth="1"/>
    <col min="7941" max="7941" width="17.33203125" customWidth="1"/>
    <col min="7942" max="7942" width="2.5546875" customWidth="1"/>
    <col min="8193" max="8193" width="43.44140625" customWidth="1"/>
    <col min="8194" max="8194" width="6.33203125" customWidth="1"/>
    <col min="8195" max="8195" width="10.6640625" customWidth="1"/>
    <col min="8196" max="8196" width="8.6640625" customWidth="1"/>
    <col min="8197" max="8197" width="17.33203125" customWidth="1"/>
    <col min="8198" max="8198" width="2.5546875" customWidth="1"/>
    <col min="8449" max="8449" width="43.44140625" customWidth="1"/>
    <col min="8450" max="8450" width="6.33203125" customWidth="1"/>
    <col min="8451" max="8451" width="10.6640625" customWidth="1"/>
    <col min="8452" max="8452" width="8.6640625" customWidth="1"/>
    <col min="8453" max="8453" width="17.33203125" customWidth="1"/>
    <col min="8454" max="8454" width="2.5546875" customWidth="1"/>
    <col min="8705" max="8705" width="43.44140625" customWidth="1"/>
    <col min="8706" max="8706" width="6.33203125" customWidth="1"/>
    <col min="8707" max="8707" width="10.6640625" customWidth="1"/>
    <col min="8708" max="8708" width="8.6640625" customWidth="1"/>
    <col min="8709" max="8709" width="17.33203125" customWidth="1"/>
    <col min="8710" max="8710" width="2.5546875" customWidth="1"/>
    <col min="8961" max="8961" width="43.44140625" customWidth="1"/>
    <col min="8962" max="8962" width="6.33203125" customWidth="1"/>
    <col min="8963" max="8963" width="10.6640625" customWidth="1"/>
    <col min="8964" max="8964" width="8.6640625" customWidth="1"/>
    <col min="8965" max="8965" width="17.33203125" customWidth="1"/>
    <col min="8966" max="8966" width="2.5546875" customWidth="1"/>
    <col min="9217" max="9217" width="43.44140625" customWidth="1"/>
    <col min="9218" max="9218" width="6.33203125" customWidth="1"/>
    <col min="9219" max="9219" width="10.6640625" customWidth="1"/>
    <col min="9220" max="9220" width="8.6640625" customWidth="1"/>
    <col min="9221" max="9221" width="17.33203125" customWidth="1"/>
    <col min="9222" max="9222" width="2.5546875" customWidth="1"/>
    <col min="9473" max="9473" width="43.44140625" customWidth="1"/>
    <col min="9474" max="9474" width="6.33203125" customWidth="1"/>
    <col min="9475" max="9475" width="10.6640625" customWidth="1"/>
    <col min="9476" max="9476" width="8.6640625" customWidth="1"/>
    <col min="9477" max="9477" width="17.33203125" customWidth="1"/>
    <col min="9478" max="9478" width="2.5546875" customWidth="1"/>
    <col min="9729" max="9729" width="43.44140625" customWidth="1"/>
    <col min="9730" max="9730" width="6.33203125" customWidth="1"/>
    <col min="9731" max="9731" width="10.6640625" customWidth="1"/>
    <col min="9732" max="9732" width="8.6640625" customWidth="1"/>
    <col min="9733" max="9733" width="17.33203125" customWidth="1"/>
    <col min="9734" max="9734" width="2.5546875" customWidth="1"/>
    <col min="9985" max="9985" width="43.44140625" customWidth="1"/>
    <col min="9986" max="9986" width="6.33203125" customWidth="1"/>
    <col min="9987" max="9987" width="10.6640625" customWidth="1"/>
    <col min="9988" max="9988" width="8.6640625" customWidth="1"/>
    <col min="9989" max="9989" width="17.33203125" customWidth="1"/>
    <col min="9990" max="9990" width="2.5546875" customWidth="1"/>
    <col min="10241" max="10241" width="43.44140625" customWidth="1"/>
    <col min="10242" max="10242" width="6.33203125" customWidth="1"/>
    <col min="10243" max="10243" width="10.6640625" customWidth="1"/>
    <col min="10244" max="10244" width="8.6640625" customWidth="1"/>
    <col min="10245" max="10245" width="17.33203125" customWidth="1"/>
    <col min="10246" max="10246" width="2.5546875" customWidth="1"/>
    <col min="10497" max="10497" width="43.44140625" customWidth="1"/>
    <col min="10498" max="10498" width="6.33203125" customWidth="1"/>
    <col min="10499" max="10499" width="10.6640625" customWidth="1"/>
    <col min="10500" max="10500" width="8.6640625" customWidth="1"/>
    <col min="10501" max="10501" width="17.33203125" customWidth="1"/>
    <col min="10502" max="10502" width="2.5546875" customWidth="1"/>
    <col min="10753" max="10753" width="43.44140625" customWidth="1"/>
    <col min="10754" max="10754" width="6.33203125" customWidth="1"/>
    <col min="10755" max="10755" width="10.6640625" customWidth="1"/>
    <col min="10756" max="10756" width="8.6640625" customWidth="1"/>
    <col min="10757" max="10757" width="17.33203125" customWidth="1"/>
    <col min="10758" max="10758" width="2.5546875" customWidth="1"/>
    <col min="11009" max="11009" width="43.44140625" customWidth="1"/>
    <col min="11010" max="11010" width="6.33203125" customWidth="1"/>
    <col min="11011" max="11011" width="10.6640625" customWidth="1"/>
    <col min="11012" max="11012" width="8.6640625" customWidth="1"/>
    <col min="11013" max="11013" width="17.33203125" customWidth="1"/>
    <col min="11014" max="11014" width="2.5546875" customWidth="1"/>
    <col min="11265" max="11265" width="43.44140625" customWidth="1"/>
    <col min="11266" max="11266" width="6.33203125" customWidth="1"/>
    <col min="11267" max="11267" width="10.6640625" customWidth="1"/>
    <col min="11268" max="11268" width="8.6640625" customWidth="1"/>
    <col min="11269" max="11269" width="17.33203125" customWidth="1"/>
    <col min="11270" max="11270" width="2.5546875" customWidth="1"/>
    <col min="11521" max="11521" width="43.44140625" customWidth="1"/>
    <col min="11522" max="11522" width="6.33203125" customWidth="1"/>
    <col min="11523" max="11523" width="10.6640625" customWidth="1"/>
    <col min="11524" max="11524" width="8.6640625" customWidth="1"/>
    <col min="11525" max="11525" width="17.33203125" customWidth="1"/>
    <col min="11526" max="11526" width="2.5546875" customWidth="1"/>
    <col min="11777" max="11777" width="43.44140625" customWidth="1"/>
    <col min="11778" max="11778" width="6.33203125" customWidth="1"/>
    <col min="11779" max="11779" width="10.6640625" customWidth="1"/>
    <col min="11780" max="11780" width="8.6640625" customWidth="1"/>
    <col min="11781" max="11781" width="17.33203125" customWidth="1"/>
    <col min="11782" max="11782" width="2.5546875" customWidth="1"/>
    <col min="12033" max="12033" width="43.44140625" customWidth="1"/>
    <col min="12034" max="12034" width="6.33203125" customWidth="1"/>
    <col min="12035" max="12035" width="10.6640625" customWidth="1"/>
    <col min="12036" max="12036" width="8.6640625" customWidth="1"/>
    <col min="12037" max="12037" width="17.33203125" customWidth="1"/>
    <col min="12038" max="12038" width="2.5546875" customWidth="1"/>
    <col min="12289" max="12289" width="43.44140625" customWidth="1"/>
    <col min="12290" max="12290" width="6.33203125" customWidth="1"/>
    <col min="12291" max="12291" width="10.6640625" customWidth="1"/>
    <col min="12292" max="12292" width="8.6640625" customWidth="1"/>
    <col min="12293" max="12293" width="17.33203125" customWidth="1"/>
    <col min="12294" max="12294" width="2.5546875" customWidth="1"/>
    <col min="12545" max="12545" width="43.44140625" customWidth="1"/>
    <col min="12546" max="12546" width="6.33203125" customWidth="1"/>
    <col min="12547" max="12547" width="10.6640625" customWidth="1"/>
    <col min="12548" max="12548" width="8.6640625" customWidth="1"/>
    <col min="12549" max="12549" width="17.33203125" customWidth="1"/>
    <col min="12550" max="12550" width="2.5546875" customWidth="1"/>
    <col min="12801" max="12801" width="43.44140625" customWidth="1"/>
    <col min="12802" max="12802" width="6.33203125" customWidth="1"/>
    <col min="12803" max="12803" width="10.6640625" customWidth="1"/>
    <col min="12804" max="12804" width="8.6640625" customWidth="1"/>
    <col min="12805" max="12805" width="17.33203125" customWidth="1"/>
    <col min="12806" max="12806" width="2.5546875" customWidth="1"/>
    <col min="13057" max="13057" width="43.44140625" customWidth="1"/>
    <col min="13058" max="13058" width="6.33203125" customWidth="1"/>
    <col min="13059" max="13059" width="10.6640625" customWidth="1"/>
    <col min="13060" max="13060" width="8.6640625" customWidth="1"/>
    <col min="13061" max="13061" width="17.33203125" customWidth="1"/>
    <col min="13062" max="13062" width="2.5546875" customWidth="1"/>
    <col min="13313" max="13313" width="43.44140625" customWidth="1"/>
    <col min="13314" max="13314" width="6.33203125" customWidth="1"/>
    <col min="13315" max="13315" width="10.6640625" customWidth="1"/>
    <col min="13316" max="13316" width="8.6640625" customWidth="1"/>
    <col min="13317" max="13317" width="17.33203125" customWidth="1"/>
    <col min="13318" max="13318" width="2.5546875" customWidth="1"/>
    <col min="13569" max="13569" width="43.44140625" customWidth="1"/>
    <col min="13570" max="13570" width="6.33203125" customWidth="1"/>
    <col min="13571" max="13571" width="10.6640625" customWidth="1"/>
    <col min="13572" max="13572" width="8.6640625" customWidth="1"/>
    <col min="13573" max="13573" width="17.33203125" customWidth="1"/>
    <col min="13574" max="13574" width="2.5546875" customWidth="1"/>
    <col min="13825" max="13825" width="43.44140625" customWidth="1"/>
    <col min="13826" max="13826" width="6.33203125" customWidth="1"/>
    <col min="13827" max="13827" width="10.6640625" customWidth="1"/>
    <col min="13828" max="13828" width="8.6640625" customWidth="1"/>
    <col min="13829" max="13829" width="17.33203125" customWidth="1"/>
    <col min="13830" max="13830" width="2.5546875" customWidth="1"/>
    <col min="14081" max="14081" width="43.44140625" customWidth="1"/>
    <col min="14082" max="14082" width="6.33203125" customWidth="1"/>
    <col min="14083" max="14083" width="10.6640625" customWidth="1"/>
    <col min="14084" max="14084" width="8.6640625" customWidth="1"/>
    <col min="14085" max="14085" width="17.33203125" customWidth="1"/>
    <col min="14086" max="14086" width="2.5546875" customWidth="1"/>
    <col min="14337" max="14337" width="43.44140625" customWidth="1"/>
    <col min="14338" max="14338" width="6.33203125" customWidth="1"/>
    <col min="14339" max="14339" width="10.6640625" customWidth="1"/>
    <col min="14340" max="14340" width="8.6640625" customWidth="1"/>
    <col min="14341" max="14341" width="17.33203125" customWidth="1"/>
    <col min="14342" max="14342" width="2.5546875" customWidth="1"/>
    <col min="14593" max="14593" width="43.44140625" customWidth="1"/>
    <col min="14594" max="14594" width="6.33203125" customWidth="1"/>
    <col min="14595" max="14595" width="10.6640625" customWidth="1"/>
    <col min="14596" max="14596" width="8.6640625" customWidth="1"/>
    <col min="14597" max="14597" width="17.33203125" customWidth="1"/>
    <col min="14598" max="14598" width="2.5546875" customWidth="1"/>
    <col min="14849" max="14849" width="43.44140625" customWidth="1"/>
    <col min="14850" max="14850" width="6.33203125" customWidth="1"/>
    <col min="14851" max="14851" width="10.6640625" customWidth="1"/>
    <col min="14852" max="14852" width="8.6640625" customWidth="1"/>
    <col min="14853" max="14853" width="17.33203125" customWidth="1"/>
    <col min="14854" max="14854" width="2.5546875" customWidth="1"/>
    <col min="15105" max="15105" width="43.44140625" customWidth="1"/>
    <col min="15106" max="15106" width="6.33203125" customWidth="1"/>
    <col min="15107" max="15107" width="10.6640625" customWidth="1"/>
    <col min="15108" max="15108" width="8.6640625" customWidth="1"/>
    <col min="15109" max="15109" width="17.33203125" customWidth="1"/>
    <col min="15110" max="15110" width="2.5546875" customWidth="1"/>
    <col min="15361" max="15361" width="43.44140625" customWidth="1"/>
    <col min="15362" max="15362" width="6.33203125" customWidth="1"/>
    <col min="15363" max="15363" width="10.6640625" customWidth="1"/>
    <col min="15364" max="15364" width="8.6640625" customWidth="1"/>
    <col min="15365" max="15365" width="17.33203125" customWidth="1"/>
    <col min="15366" max="15366" width="2.5546875" customWidth="1"/>
    <col min="15617" max="15617" width="43.44140625" customWidth="1"/>
    <col min="15618" max="15618" width="6.33203125" customWidth="1"/>
    <col min="15619" max="15619" width="10.6640625" customWidth="1"/>
    <col min="15620" max="15620" width="8.6640625" customWidth="1"/>
    <col min="15621" max="15621" width="17.33203125" customWidth="1"/>
    <col min="15622" max="15622" width="2.5546875" customWidth="1"/>
    <col min="15873" max="15873" width="43.44140625" customWidth="1"/>
    <col min="15874" max="15874" width="6.33203125" customWidth="1"/>
    <col min="15875" max="15875" width="10.6640625" customWidth="1"/>
    <col min="15876" max="15876" width="8.6640625" customWidth="1"/>
    <col min="15877" max="15877" width="17.33203125" customWidth="1"/>
    <col min="15878" max="15878" width="2.5546875" customWidth="1"/>
    <col min="16129" max="16129" width="43.44140625" customWidth="1"/>
    <col min="16130" max="16130" width="6.33203125" customWidth="1"/>
    <col min="16131" max="16131" width="10.6640625" customWidth="1"/>
    <col min="16132" max="16132" width="8.6640625" customWidth="1"/>
    <col min="16133" max="16133" width="17.33203125" customWidth="1"/>
    <col min="16134" max="16134" width="2.5546875" customWidth="1"/>
  </cols>
  <sheetData>
    <row r="1" spans="1:6" hidden="1">
      <c r="A1" s="141">
        <f ca="1">TODAY()</f>
        <v>45918</v>
      </c>
      <c r="B1" s="142" t="s">
        <v>439</v>
      </c>
      <c r="C1" s="143"/>
      <c r="D1" s="143"/>
      <c r="E1" s="142"/>
      <c r="F1" s="142"/>
    </row>
    <row r="2" spans="1:6" ht="15.6">
      <c r="A2" s="91" t="s">
        <v>440</v>
      </c>
      <c r="B2" s="91"/>
      <c r="C2" s="144"/>
      <c r="D2" s="144"/>
      <c r="E2" s="91"/>
    </row>
    <row r="3" spans="1:6" ht="15.6">
      <c r="A3" s="91" t="s">
        <v>441</v>
      </c>
      <c r="B3" s="91"/>
      <c r="C3" s="144"/>
      <c r="D3" s="144"/>
      <c r="E3" s="91"/>
    </row>
    <row r="4" spans="1:6" ht="15.6">
      <c r="A4" s="91"/>
      <c r="B4" s="91"/>
      <c r="C4" s="144"/>
      <c r="D4" s="144"/>
      <c r="E4" s="91"/>
    </row>
    <row r="5" spans="1:6" ht="15.6">
      <c r="A5" s="91" t="s">
        <v>442</v>
      </c>
      <c r="B5" s="91"/>
      <c r="C5" s="144"/>
      <c r="D5" s="144"/>
      <c r="E5" s="91"/>
    </row>
    <row r="6" spans="1:6" ht="16.2" thickBot="1">
      <c r="A6" s="91"/>
      <c r="B6" s="91"/>
      <c r="C6" s="144"/>
      <c r="D6" s="144"/>
      <c r="E6" s="91"/>
    </row>
    <row r="7" spans="1:6" ht="15.6">
      <c r="A7" s="93"/>
      <c r="B7" s="93"/>
      <c r="C7" s="145"/>
      <c r="D7" s="145"/>
      <c r="E7" s="93"/>
      <c r="F7" s="93"/>
    </row>
    <row r="8" spans="1:6" ht="15.6">
      <c r="A8" s="95" t="s">
        <v>443</v>
      </c>
      <c r="B8" s="91"/>
      <c r="C8" s="146" t="s">
        <v>444</v>
      </c>
      <c r="D8" s="146"/>
      <c r="E8" s="146"/>
    </row>
    <row r="9" spans="1:6" ht="15.6">
      <c r="A9" s="91"/>
      <c r="B9" s="91"/>
      <c r="C9" s="147" t="s">
        <v>137</v>
      </c>
      <c r="D9" s="147"/>
      <c r="E9" s="148" t="s">
        <v>445</v>
      </c>
    </row>
    <row r="10" spans="1:6" ht="16.2" thickBot="1">
      <c r="A10" s="97"/>
      <c r="B10" s="97"/>
      <c r="C10" s="149"/>
      <c r="D10" s="149"/>
      <c r="E10" s="97"/>
    </row>
    <row r="11" spans="1:6" ht="15.6">
      <c r="A11" s="91"/>
      <c r="B11" s="91"/>
      <c r="C11" s="144"/>
      <c r="D11" s="144"/>
      <c r="E11" s="91"/>
      <c r="F11" s="93"/>
    </row>
    <row r="12" spans="1:6" ht="15.6">
      <c r="A12" s="150" t="s">
        <v>446</v>
      </c>
      <c r="B12" s="91"/>
      <c r="C12" s="151">
        <f>SUM(C14:C25)</f>
        <v>11</v>
      </c>
      <c r="D12" s="152"/>
      <c r="E12" s="153">
        <f>SUM(E14:E25)</f>
        <v>100</v>
      </c>
    </row>
    <row r="13" spans="1:6" ht="12.75" customHeight="1">
      <c r="A13" s="91"/>
      <c r="B13" s="91"/>
      <c r="C13" s="99"/>
      <c r="D13" s="144"/>
      <c r="E13" s="154"/>
    </row>
    <row r="14" spans="1:6" ht="15.6">
      <c r="A14" s="91" t="s">
        <v>447</v>
      </c>
      <c r="B14" s="91"/>
      <c r="C14" s="99">
        <v>1</v>
      </c>
      <c r="D14" s="144"/>
      <c r="E14" s="155">
        <f t="shared" ref="E14:E25" si="0">C14/$C$12*100</f>
        <v>9.0909090909090917</v>
      </c>
    </row>
    <row r="15" spans="1:6" ht="26.25" customHeight="1">
      <c r="A15" s="91" t="s">
        <v>448</v>
      </c>
      <c r="B15" s="91"/>
      <c r="C15" s="99">
        <v>2</v>
      </c>
      <c r="D15" s="144"/>
      <c r="E15" s="155">
        <f t="shared" si="0"/>
        <v>18.181818181818183</v>
      </c>
    </row>
    <row r="16" spans="1:6" ht="15.6" hidden="1">
      <c r="A16" s="91" t="s">
        <v>449</v>
      </c>
      <c r="B16" s="91"/>
      <c r="C16" s="99"/>
      <c r="D16" s="144"/>
      <c r="E16" s="155">
        <f t="shared" si="0"/>
        <v>0</v>
      </c>
    </row>
    <row r="17" spans="1:6" ht="15.6" hidden="1">
      <c r="A17" s="91" t="s">
        <v>450</v>
      </c>
      <c r="B17" s="91"/>
      <c r="C17" s="99"/>
      <c r="D17" s="144"/>
      <c r="E17" s="155">
        <f t="shared" si="0"/>
        <v>0</v>
      </c>
    </row>
    <row r="18" spans="1:6" ht="24" customHeight="1">
      <c r="A18" s="91" t="s">
        <v>451</v>
      </c>
      <c r="B18" s="91"/>
      <c r="C18" s="99">
        <v>6</v>
      </c>
      <c r="D18" s="144"/>
      <c r="E18" s="155">
        <f t="shared" si="0"/>
        <v>54.54545454545454</v>
      </c>
    </row>
    <row r="19" spans="1:6" ht="15.6" hidden="1">
      <c r="A19" s="91" t="s">
        <v>452</v>
      </c>
      <c r="B19" s="91"/>
      <c r="C19" s="99"/>
      <c r="D19" s="144"/>
      <c r="E19" s="155">
        <f t="shared" si="0"/>
        <v>0</v>
      </c>
    </row>
    <row r="20" spans="1:6" ht="15.6" hidden="1">
      <c r="A20" s="91" t="s">
        <v>453</v>
      </c>
      <c r="B20" s="91"/>
      <c r="C20" s="99"/>
      <c r="D20" s="144"/>
      <c r="E20" s="155">
        <f t="shared" si="0"/>
        <v>0</v>
      </c>
    </row>
    <row r="21" spans="1:6" ht="27" customHeight="1">
      <c r="A21" s="91" t="s">
        <v>454</v>
      </c>
      <c r="B21" s="91"/>
      <c r="C21" s="99">
        <v>2</v>
      </c>
      <c r="D21" s="144"/>
      <c r="E21" s="155">
        <f t="shared" si="0"/>
        <v>18.181818181818183</v>
      </c>
    </row>
    <row r="22" spans="1:6" ht="15.6" hidden="1">
      <c r="A22" s="91" t="s">
        <v>455</v>
      </c>
      <c r="B22" s="91"/>
      <c r="C22" s="99"/>
      <c r="D22" s="144"/>
      <c r="E22" s="155">
        <f t="shared" si="0"/>
        <v>0</v>
      </c>
    </row>
    <row r="23" spans="1:6" ht="15.6" hidden="1">
      <c r="A23" s="91" t="s">
        <v>456</v>
      </c>
      <c r="B23" s="91"/>
      <c r="C23" s="99"/>
      <c r="D23" s="144"/>
      <c r="E23" s="155">
        <f t="shared" si="0"/>
        <v>0</v>
      </c>
    </row>
    <row r="24" spans="1:6" ht="15.6" hidden="1">
      <c r="A24" s="91" t="s">
        <v>457</v>
      </c>
      <c r="B24" s="91"/>
      <c r="C24" s="99"/>
      <c r="D24" s="144"/>
      <c r="E24" s="155">
        <f t="shared" si="0"/>
        <v>0</v>
      </c>
    </row>
    <row r="25" spans="1:6" ht="15.6" hidden="1">
      <c r="A25" s="91" t="s">
        <v>458</v>
      </c>
      <c r="B25" s="91"/>
      <c r="C25" s="156"/>
      <c r="D25" s="144"/>
      <c r="E25" s="157">
        <f t="shared" si="0"/>
        <v>0</v>
      </c>
    </row>
    <row r="26" spans="1:6" ht="16.2" thickBot="1">
      <c r="A26" s="97"/>
      <c r="B26" s="97"/>
      <c r="C26" s="149"/>
      <c r="D26" s="149"/>
      <c r="E26" s="158"/>
    </row>
    <row r="27" spans="1:6" ht="15.6">
      <c r="A27" s="91"/>
      <c r="B27" s="91"/>
      <c r="C27" s="144"/>
      <c r="D27" s="144"/>
      <c r="E27" s="144"/>
      <c r="F27" s="93"/>
    </row>
    <row r="28" spans="1:6" ht="15.6" customHeight="1">
      <c r="A28" s="91" t="s">
        <v>459</v>
      </c>
      <c r="B28" s="91"/>
      <c r="C28" s="144"/>
      <c r="D28" s="144"/>
      <c r="E28" s="144"/>
      <c r="F28" s="91"/>
    </row>
    <row r="29" spans="1:6" ht="15.6">
      <c r="A29" s="159" t="s">
        <v>460</v>
      </c>
      <c r="B29" s="159"/>
      <c r="C29" s="159"/>
      <c r="D29" s="159"/>
      <c r="E29" s="159"/>
      <c r="F29" s="91"/>
    </row>
    <row r="30" spans="1:6" ht="15.6">
      <c r="A30" s="91"/>
      <c r="B30" s="91"/>
      <c r="C30" s="144"/>
      <c r="D30" s="144"/>
      <c r="E30" s="144"/>
      <c r="F30" s="91"/>
    </row>
    <row r="31" spans="1:6" ht="15.6">
      <c r="A31" s="91" t="s">
        <v>461</v>
      </c>
      <c r="B31" s="91"/>
      <c r="C31" s="144"/>
      <c r="D31" s="121"/>
      <c r="E31" s="11"/>
    </row>
    <row r="32" spans="1:6" ht="15.6">
      <c r="A32" s="91" t="s">
        <v>462</v>
      </c>
      <c r="B32" s="91"/>
      <c r="C32" s="144"/>
      <c r="D32" s="121"/>
      <c r="E32" s="11"/>
    </row>
  </sheetData>
  <mergeCells count="2">
    <mergeCell ref="C8:E8"/>
    <mergeCell ref="A29:E29"/>
  </mergeCells>
  <printOptions horizontalCentered="1" verticalCentered="1"/>
  <pageMargins left="0.70866141732283472" right="0.70866141732283472" top="0.74803149606299213" bottom="0.74803149606299213" header="0.31496062992125984" footer="0.31496062992125984"/>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C0732-5E91-409D-9863-DBCAA08F827B}">
  <sheetPr>
    <tabColor theme="4" tint="-0.249977111117893"/>
  </sheetPr>
  <dimension ref="A1:L34"/>
  <sheetViews>
    <sheetView showZeros="0" workbookViewId="0">
      <selection activeCell="N17" sqref="N17"/>
    </sheetView>
  </sheetViews>
  <sheetFormatPr baseColWidth="10" defaultColWidth="8.6640625" defaultRowHeight="14.4"/>
  <cols>
    <col min="1" max="1" width="32.6640625" customWidth="1"/>
    <col min="2" max="3" width="9" customWidth="1"/>
    <col min="4" max="4" width="2.5546875" customWidth="1"/>
    <col min="5" max="5" width="9.44140625" customWidth="1"/>
    <col min="6" max="6" width="10.6640625" customWidth="1"/>
    <col min="7" max="7" width="2.6640625" customWidth="1"/>
    <col min="8" max="8" width="10" customWidth="1"/>
    <col min="9" max="9" width="10.33203125" customWidth="1"/>
    <col min="10" max="10" width="3.33203125" customWidth="1"/>
    <col min="257" max="257" width="32.6640625" customWidth="1"/>
    <col min="258" max="259" width="9" customWidth="1"/>
    <col min="260" max="260" width="2.5546875" customWidth="1"/>
    <col min="261" max="261" width="9.44140625" customWidth="1"/>
    <col min="262" max="262" width="10.6640625" customWidth="1"/>
    <col min="263" max="263" width="2.6640625" customWidth="1"/>
    <col min="264" max="264" width="10" customWidth="1"/>
    <col min="265" max="265" width="10.33203125" customWidth="1"/>
    <col min="266" max="266" width="3.33203125" customWidth="1"/>
    <col min="513" max="513" width="32.6640625" customWidth="1"/>
    <col min="514" max="515" width="9" customWidth="1"/>
    <col min="516" max="516" width="2.5546875" customWidth="1"/>
    <col min="517" max="517" width="9.44140625" customWidth="1"/>
    <col min="518" max="518" width="10.6640625" customWidth="1"/>
    <col min="519" max="519" width="2.6640625" customWidth="1"/>
    <col min="520" max="520" width="10" customWidth="1"/>
    <col min="521" max="521" width="10.33203125" customWidth="1"/>
    <col min="522" max="522" width="3.33203125" customWidth="1"/>
    <col min="769" max="769" width="32.6640625" customWidth="1"/>
    <col min="770" max="771" width="9" customWidth="1"/>
    <col min="772" max="772" width="2.5546875" customWidth="1"/>
    <col min="773" max="773" width="9.44140625" customWidth="1"/>
    <col min="774" max="774" width="10.6640625" customWidth="1"/>
    <col min="775" max="775" width="2.6640625" customWidth="1"/>
    <col min="776" max="776" width="10" customWidth="1"/>
    <col min="777" max="777" width="10.33203125" customWidth="1"/>
    <col min="778" max="778" width="3.33203125" customWidth="1"/>
    <col min="1025" max="1025" width="32.6640625" customWidth="1"/>
    <col min="1026" max="1027" width="9" customWidth="1"/>
    <col min="1028" max="1028" width="2.5546875" customWidth="1"/>
    <col min="1029" max="1029" width="9.44140625" customWidth="1"/>
    <col min="1030" max="1030" width="10.6640625" customWidth="1"/>
    <col min="1031" max="1031" width="2.6640625" customWidth="1"/>
    <col min="1032" max="1032" width="10" customWidth="1"/>
    <col min="1033" max="1033" width="10.33203125" customWidth="1"/>
    <col min="1034" max="1034" width="3.33203125" customWidth="1"/>
    <col min="1281" max="1281" width="32.6640625" customWidth="1"/>
    <col min="1282" max="1283" width="9" customWidth="1"/>
    <col min="1284" max="1284" width="2.5546875" customWidth="1"/>
    <col min="1285" max="1285" width="9.44140625" customWidth="1"/>
    <col min="1286" max="1286" width="10.6640625" customWidth="1"/>
    <col min="1287" max="1287" width="2.6640625" customWidth="1"/>
    <col min="1288" max="1288" width="10" customWidth="1"/>
    <col min="1289" max="1289" width="10.33203125" customWidth="1"/>
    <col min="1290" max="1290" width="3.33203125" customWidth="1"/>
    <col min="1537" max="1537" width="32.6640625" customWidth="1"/>
    <col min="1538" max="1539" width="9" customWidth="1"/>
    <col min="1540" max="1540" width="2.5546875" customWidth="1"/>
    <col min="1541" max="1541" width="9.44140625" customWidth="1"/>
    <col min="1542" max="1542" width="10.6640625" customWidth="1"/>
    <col min="1543" max="1543" width="2.6640625" customWidth="1"/>
    <col min="1544" max="1544" width="10" customWidth="1"/>
    <col min="1545" max="1545" width="10.33203125" customWidth="1"/>
    <col min="1546" max="1546" width="3.33203125" customWidth="1"/>
    <col min="1793" max="1793" width="32.6640625" customWidth="1"/>
    <col min="1794" max="1795" width="9" customWidth="1"/>
    <col min="1796" max="1796" width="2.5546875" customWidth="1"/>
    <col min="1797" max="1797" width="9.44140625" customWidth="1"/>
    <col min="1798" max="1798" width="10.6640625" customWidth="1"/>
    <col min="1799" max="1799" width="2.6640625" customWidth="1"/>
    <col min="1800" max="1800" width="10" customWidth="1"/>
    <col min="1801" max="1801" width="10.33203125" customWidth="1"/>
    <col min="1802" max="1802" width="3.33203125" customWidth="1"/>
    <col min="2049" max="2049" width="32.6640625" customWidth="1"/>
    <col min="2050" max="2051" width="9" customWidth="1"/>
    <col min="2052" max="2052" width="2.5546875" customWidth="1"/>
    <col min="2053" max="2053" width="9.44140625" customWidth="1"/>
    <col min="2054" max="2054" width="10.6640625" customWidth="1"/>
    <col min="2055" max="2055" width="2.6640625" customWidth="1"/>
    <col min="2056" max="2056" width="10" customWidth="1"/>
    <col min="2057" max="2057" width="10.33203125" customWidth="1"/>
    <col min="2058" max="2058" width="3.33203125" customWidth="1"/>
    <col min="2305" max="2305" width="32.6640625" customWidth="1"/>
    <col min="2306" max="2307" width="9" customWidth="1"/>
    <col min="2308" max="2308" width="2.5546875" customWidth="1"/>
    <col min="2309" max="2309" width="9.44140625" customWidth="1"/>
    <col min="2310" max="2310" width="10.6640625" customWidth="1"/>
    <col min="2311" max="2311" width="2.6640625" customWidth="1"/>
    <col min="2312" max="2312" width="10" customWidth="1"/>
    <col min="2313" max="2313" width="10.33203125" customWidth="1"/>
    <col min="2314" max="2314" width="3.33203125" customWidth="1"/>
    <col min="2561" max="2561" width="32.6640625" customWidth="1"/>
    <col min="2562" max="2563" width="9" customWidth="1"/>
    <col min="2564" max="2564" width="2.5546875" customWidth="1"/>
    <col min="2565" max="2565" width="9.44140625" customWidth="1"/>
    <col min="2566" max="2566" width="10.6640625" customWidth="1"/>
    <col min="2567" max="2567" width="2.6640625" customWidth="1"/>
    <col min="2568" max="2568" width="10" customWidth="1"/>
    <col min="2569" max="2569" width="10.33203125" customWidth="1"/>
    <col min="2570" max="2570" width="3.33203125" customWidth="1"/>
    <col min="2817" max="2817" width="32.6640625" customWidth="1"/>
    <col min="2818" max="2819" width="9" customWidth="1"/>
    <col min="2820" max="2820" width="2.5546875" customWidth="1"/>
    <col min="2821" max="2821" width="9.44140625" customWidth="1"/>
    <col min="2822" max="2822" width="10.6640625" customWidth="1"/>
    <col min="2823" max="2823" width="2.6640625" customWidth="1"/>
    <col min="2824" max="2824" width="10" customWidth="1"/>
    <col min="2825" max="2825" width="10.33203125" customWidth="1"/>
    <col min="2826" max="2826" width="3.33203125" customWidth="1"/>
    <col min="3073" max="3073" width="32.6640625" customWidth="1"/>
    <col min="3074" max="3075" width="9" customWidth="1"/>
    <col min="3076" max="3076" width="2.5546875" customWidth="1"/>
    <col min="3077" max="3077" width="9.44140625" customWidth="1"/>
    <col min="3078" max="3078" width="10.6640625" customWidth="1"/>
    <col min="3079" max="3079" width="2.6640625" customWidth="1"/>
    <col min="3080" max="3080" width="10" customWidth="1"/>
    <col min="3081" max="3081" width="10.33203125" customWidth="1"/>
    <col min="3082" max="3082" width="3.33203125" customWidth="1"/>
    <col min="3329" max="3329" width="32.6640625" customWidth="1"/>
    <col min="3330" max="3331" width="9" customWidth="1"/>
    <col min="3332" max="3332" width="2.5546875" customWidth="1"/>
    <col min="3333" max="3333" width="9.44140625" customWidth="1"/>
    <col min="3334" max="3334" width="10.6640625" customWidth="1"/>
    <col min="3335" max="3335" width="2.6640625" customWidth="1"/>
    <col min="3336" max="3336" width="10" customWidth="1"/>
    <col min="3337" max="3337" width="10.33203125" customWidth="1"/>
    <col min="3338" max="3338" width="3.33203125" customWidth="1"/>
    <col min="3585" max="3585" width="32.6640625" customWidth="1"/>
    <col min="3586" max="3587" width="9" customWidth="1"/>
    <col min="3588" max="3588" width="2.5546875" customWidth="1"/>
    <col min="3589" max="3589" width="9.44140625" customWidth="1"/>
    <col min="3590" max="3590" width="10.6640625" customWidth="1"/>
    <col min="3591" max="3591" width="2.6640625" customWidth="1"/>
    <col min="3592" max="3592" width="10" customWidth="1"/>
    <col min="3593" max="3593" width="10.33203125" customWidth="1"/>
    <col min="3594" max="3594" width="3.33203125" customWidth="1"/>
    <col min="3841" max="3841" width="32.6640625" customWidth="1"/>
    <col min="3842" max="3843" width="9" customWidth="1"/>
    <col min="3844" max="3844" width="2.5546875" customWidth="1"/>
    <col min="3845" max="3845" width="9.44140625" customWidth="1"/>
    <col min="3846" max="3846" width="10.6640625" customWidth="1"/>
    <col min="3847" max="3847" width="2.6640625" customWidth="1"/>
    <col min="3848" max="3848" width="10" customWidth="1"/>
    <col min="3849" max="3849" width="10.33203125" customWidth="1"/>
    <col min="3850" max="3850" width="3.33203125" customWidth="1"/>
    <col min="4097" max="4097" width="32.6640625" customWidth="1"/>
    <col min="4098" max="4099" width="9" customWidth="1"/>
    <col min="4100" max="4100" width="2.5546875" customWidth="1"/>
    <col min="4101" max="4101" width="9.44140625" customWidth="1"/>
    <col min="4102" max="4102" width="10.6640625" customWidth="1"/>
    <col min="4103" max="4103" width="2.6640625" customWidth="1"/>
    <col min="4104" max="4104" width="10" customWidth="1"/>
    <col min="4105" max="4105" width="10.33203125" customWidth="1"/>
    <col min="4106" max="4106" width="3.33203125" customWidth="1"/>
    <col min="4353" max="4353" width="32.6640625" customWidth="1"/>
    <col min="4354" max="4355" width="9" customWidth="1"/>
    <col min="4356" max="4356" width="2.5546875" customWidth="1"/>
    <col min="4357" max="4357" width="9.44140625" customWidth="1"/>
    <col min="4358" max="4358" width="10.6640625" customWidth="1"/>
    <col min="4359" max="4359" width="2.6640625" customWidth="1"/>
    <col min="4360" max="4360" width="10" customWidth="1"/>
    <col min="4361" max="4361" width="10.33203125" customWidth="1"/>
    <col min="4362" max="4362" width="3.33203125" customWidth="1"/>
    <col min="4609" max="4609" width="32.6640625" customWidth="1"/>
    <col min="4610" max="4611" width="9" customWidth="1"/>
    <col min="4612" max="4612" width="2.5546875" customWidth="1"/>
    <col min="4613" max="4613" width="9.44140625" customWidth="1"/>
    <col min="4614" max="4614" width="10.6640625" customWidth="1"/>
    <col min="4615" max="4615" width="2.6640625" customWidth="1"/>
    <col min="4616" max="4616" width="10" customWidth="1"/>
    <col min="4617" max="4617" width="10.33203125" customWidth="1"/>
    <col min="4618" max="4618" width="3.33203125" customWidth="1"/>
    <col min="4865" max="4865" width="32.6640625" customWidth="1"/>
    <col min="4866" max="4867" width="9" customWidth="1"/>
    <col min="4868" max="4868" width="2.5546875" customWidth="1"/>
    <col min="4869" max="4869" width="9.44140625" customWidth="1"/>
    <col min="4870" max="4870" width="10.6640625" customWidth="1"/>
    <col min="4871" max="4871" width="2.6640625" customWidth="1"/>
    <col min="4872" max="4872" width="10" customWidth="1"/>
    <col min="4873" max="4873" width="10.33203125" customWidth="1"/>
    <col min="4874" max="4874" width="3.33203125" customWidth="1"/>
    <col min="5121" max="5121" width="32.6640625" customWidth="1"/>
    <col min="5122" max="5123" width="9" customWidth="1"/>
    <col min="5124" max="5124" width="2.5546875" customWidth="1"/>
    <col min="5125" max="5125" width="9.44140625" customWidth="1"/>
    <col min="5126" max="5126" width="10.6640625" customWidth="1"/>
    <col min="5127" max="5127" width="2.6640625" customWidth="1"/>
    <col min="5128" max="5128" width="10" customWidth="1"/>
    <col min="5129" max="5129" width="10.33203125" customWidth="1"/>
    <col min="5130" max="5130" width="3.33203125" customWidth="1"/>
    <col min="5377" max="5377" width="32.6640625" customWidth="1"/>
    <col min="5378" max="5379" width="9" customWidth="1"/>
    <col min="5380" max="5380" width="2.5546875" customWidth="1"/>
    <col min="5381" max="5381" width="9.44140625" customWidth="1"/>
    <col min="5382" max="5382" width="10.6640625" customWidth="1"/>
    <col min="5383" max="5383" width="2.6640625" customWidth="1"/>
    <col min="5384" max="5384" width="10" customWidth="1"/>
    <col min="5385" max="5385" width="10.33203125" customWidth="1"/>
    <col min="5386" max="5386" width="3.33203125" customWidth="1"/>
    <col min="5633" max="5633" width="32.6640625" customWidth="1"/>
    <col min="5634" max="5635" width="9" customWidth="1"/>
    <col min="5636" max="5636" width="2.5546875" customWidth="1"/>
    <col min="5637" max="5637" width="9.44140625" customWidth="1"/>
    <col min="5638" max="5638" width="10.6640625" customWidth="1"/>
    <col min="5639" max="5639" width="2.6640625" customWidth="1"/>
    <col min="5640" max="5640" width="10" customWidth="1"/>
    <col min="5641" max="5641" width="10.33203125" customWidth="1"/>
    <col min="5642" max="5642" width="3.33203125" customWidth="1"/>
    <col min="5889" max="5889" width="32.6640625" customWidth="1"/>
    <col min="5890" max="5891" width="9" customWidth="1"/>
    <col min="5892" max="5892" width="2.5546875" customWidth="1"/>
    <col min="5893" max="5893" width="9.44140625" customWidth="1"/>
    <col min="5894" max="5894" width="10.6640625" customWidth="1"/>
    <col min="5895" max="5895" width="2.6640625" customWidth="1"/>
    <col min="5896" max="5896" width="10" customWidth="1"/>
    <col min="5897" max="5897" width="10.33203125" customWidth="1"/>
    <col min="5898" max="5898" width="3.33203125" customWidth="1"/>
    <col min="6145" max="6145" width="32.6640625" customWidth="1"/>
    <col min="6146" max="6147" width="9" customWidth="1"/>
    <col min="6148" max="6148" width="2.5546875" customWidth="1"/>
    <col min="6149" max="6149" width="9.44140625" customWidth="1"/>
    <col min="6150" max="6150" width="10.6640625" customWidth="1"/>
    <col min="6151" max="6151" width="2.6640625" customWidth="1"/>
    <col min="6152" max="6152" width="10" customWidth="1"/>
    <col min="6153" max="6153" width="10.33203125" customWidth="1"/>
    <col min="6154" max="6154" width="3.33203125" customWidth="1"/>
    <col min="6401" max="6401" width="32.6640625" customWidth="1"/>
    <col min="6402" max="6403" width="9" customWidth="1"/>
    <col min="6404" max="6404" width="2.5546875" customWidth="1"/>
    <col min="6405" max="6405" width="9.44140625" customWidth="1"/>
    <col min="6406" max="6406" width="10.6640625" customWidth="1"/>
    <col min="6407" max="6407" width="2.6640625" customWidth="1"/>
    <col min="6408" max="6408" width="10" customWidth="1"/>
    <col min="6409" max="6409" width="10.33203125" customWidth="1"/>
    <col min="6410" max="6410" width="3.33203125" customWidth="1"/>
    <col min="6657" max="6657" width="32.6640625" customWidth="1"/>
    <col min="6658" max="6659" width="9" customWidth="1"/>
    <col min="6660" max="6660" width="2.5546875" customWidth="1"/>
    <col min="6661" max="6661" width="9.44140625" customWidth="1"/>
    <col min="6662" max="6662" width="10.6640625" customWidth="1"/>
    <col min="6663" max="6663" width="2.6640625" customWidth="1"/>
    <col min="6664" max="6664" width="10" customWidth="1"/>
    <col min="6665" max="6665" width="10.33203125" customWidth="1"/>
    <col min="6666" max="6666" width="3.33203125" customWidth="1"/>
    <col min="6913" max="6913" width="32.6640625" customWidth="1"/>
    <col min="6914" max="6915" width="9" customWidth="1"/>
    <col min="6916" max="6916" width="2.5546875" customWidth="1"/>
    <col min="6917" max="6917" width="9.44140625" customWidth="1"/>
    <col min="6918" max="6918" width="10.6640625" customWidth="1"/>
    <col min="6919" max="6919" width="2.6640625" customWidth="1"/>
    <col min="6920" max="6920" width="10" customWidth="1"/>
    <col min="6921" max="6921" width="10.33203125" customWidth="1"/>
    <col min="6922" max="6922" width="3.33203125" customWidth="1"/>
    <col min="7169" max="7169" width="32.6640625" customWidth="1"/>
    <col min="7170" max="7171" width="9" customWidth="1"/>
    <col min="7172" max="7172" width="2.5546875" customWidth="1"/>
    <col min="7173" max="7173" width="9.44140625" customWidth="1"/>
    <col min="7174" max="7174" width="10.6640625" customWidth="1"/>
    <col min="7175" max="7175" width="2.6640625" customWidth="1"/>
    <col min="7176" max="7176" width="10" customWidth="1"/>
    <col min="7177" max="7177" width="10.33203125" customWidth="1"/>
    <col min="7178" max="7178" width="3.33203125" customWidth="1"/>
    <col min="7425" max="7425" width="32.6640625" customWidth="1"/>
    <col min="7426" max="7427" width="9" customWidth="1"/>
    <col min="7428" max="7428" width="2.5546875" customWidth="1"/>
    <col min="7429" max="7429" width="9.44140625" customWidth="1"/>
    <col min="7430" max="7430" width="10.6640625" customWidth="1"/>
    <col min="7431" max="7431" width="2.6640625" customWidth="1"/>
    <col min="7432" max="7432" width="10" customWidth="1"/>
    <col min="7433" max="7433" width="10.33203125" customWidth="1"/>
    <col min="7434" max="7434" width="3.33203125" customWidth="1"/>
    <col min="7681" max="7681" width="32.6640625" customWidth="1"/>
    <col min="7682" max="7683" width="9" customWidth="1"/>
    <col min="7684" max="7684" width="2.5546875" customWidth="1"/>
    <col min="7685" max="7685" width="9.44140625" customWidth="1"/>
    <col min="7686" max="7686" width="10.6640625" customWidth="1"/>
    <col min="7687" max="7687" width="2.6640625" customWidth="1"/>
    <col min="7688" max="7688" width="10" customWidth="1"/>
    <col min="7689" max="7689" width="10.33203125" customWidth="1"/>
    <col min="7690" max="7690" width="3.33203125" customWidth="1"/>
    <col min="7937" max="7937" width="32.6640625" customWidth="1"/>
    <col min="7938" max="7939" width="9" customWidth="1"/>
    <col min="7940" max="7940" width="2.5546875" customWidth="1"/>
    <col min="7941" max="7941" width="9.44140625" customWidth="1"/>
    <col min="7942" max="7942" width="10.6640625" customWidth="1"/>
    <col min="7943" max="7943" width="2.6640625" customWidth="1"/>
    <col min="7944" max="7944" width="10" customWidth="1"/>
    <col min="7945" max="7945" width="10.33203125" customWidth="1"/>
    <col min="7946" max="7946" width="3.33203125" customWidth="1"/>
    <col min="8193" max="8193" width="32.6640625" customWidth="1"/>
    <col min="8194" max="8195" width="9" customWidth="1"/>
    <col min="8196" max="8196" width="2.5546875" customWidth="1"/>
    <col min="8197" max="8197" width="9.44140625" customWidth="1"/>
    <col min="8198" max="8198" width="10.6640625" customWidth="1"/>
    <col min="8199" max="8199" width="2.6640625" customWidth="1"/>
    <col min="8200" max="8200" width="10" customWidth="1"/>
    <col min="8201" max="8201" width="10.33203125" customWidth="1"/>
    <col min="8202" max="8202" width="3.33203125" customWidth="1"/>
    <col min="8449" max="8449" width="32.6640625" customWidth="1"/>
    <col min="8450" max="8451" width="9" customWidth="1"/>
    <col min="8452" max="8452" width="2.5546875" customWidth="1"/>
    <col min="8453" max="8453" width="9.44140625" customWidth="1"/>
    <col min="8454" max="8454" width="10.6640625" customWidth="1"/>
    <col min="8455" max="8455" width="2.6640625" customWidth="1"/>
    <col min="8456" max="8456" width="10" customWidth="1"/>
    <col min="8457" max="8457" width="10.33203125" customWidth="1"/>
    <col min="8458" max="8458" width="3.33203125" customWidth="1"/>
    <col min="8705" max="8705" width="32.6640625" customWidth="1"/>
    <col min="8706" max="8707" width="9" customWidth="1"/>
    <col min="8708" max="8708" width="2.5546875" customWidth="1"/>
    <col min="8709" max="8709" width="9.44140625" customWidth="1"/>
    <col min="8710" max="8710" width="10.6640625" customWidth="1"/>
    <col min="8711" max="8711" width="2.6640625" customWidth="1"/>
    <col min="8712" max="8712" width="10" customWidth="1"/>
    <col min="8713" max="8713" width="10.33203125" customWidth="1"/>
    <col min="8714" max="8714" width="3.33203125" customWidth="1"/>
    <col min="8961" max="8961" width="32.6640625" customWidth="1"/>
    <col min="8962" max="8963" width="9" customWidth="1"/>
    <col min="8964" max="8964" width="2.5546875" customWidth="1"/>
    <col min="8965" max="8965" width="9.44140625" customWidth="1"/>
    <col min="8966" max="8966" width="10.6640625" customWidth="1"/>
    <col min="8967" max="8967" width="2.6640625" customWidth="1"/>
    <col min="8968" max="8968" width="10" customWidth="1"/>
    <col min="8969" max="8969" width="10.33203125" customWidth="1"/>
    <col min="8970" max="8970" width="3.33203125" customWidth="1"/>
    <col min="9217" max="9217" width="32.6640625" customWidth="1"/>
    <col min="9218" max="9219" width="9" customWidth="1"/>
    <col min="9220" max="9220" width="2.5546875" customWidth="1"/>
    <col min="9221" max="9221" width="9.44140625" customWidth="1"/>
    <col min="9222" max="9222" width="10.6640625" customWidth="1"/>
    <col min="9223" max="9223" width="2.6640625" customWidth="1"/>
    <col min="9224" max="9224" width="10" customWidth="1"/>
    <col min="9225" max="9225" width="10.33203125" customWidth="1"/>
    <col min="9226" max="9226" width="3.33203125" customWidth="1"/>
    <col min="9473" max="9473" width="32.6640625" customWidth="1"/>
    <col min="9474" max="9475" width="9" customWidth="1"/>
    <col min="9476" max="9476" width="2.5546875" customWidth="1"/>
    <col min="9477" max="9477" width="9.44140625" customWidth="1"/>
    <col min="9478" max="9478" width="10.6640625" customWidth="1"/>
    <col min="9479" max="9479" width="2.6640625" customWidth="1"/>
    <col min="9480" max="9480" width="10" customWidth="1"/>
    <col min="9481" max="9481" width="10.33203125" customWidth="1"/>
    <col min="9482" max="9482" width="3.33203125" customWidth="1"/>
    <col min="9729" max="9729" width="32.6640625" customWidth="1"/>
    <col min="9730" max="9731" width="9" customWidth="1"/>
    <col min="9732" max="9732" width="2.5546875" customWidth="1"/>
    <col min="9733" max="9733" width="9.44140625" customWidth="1"/>
    <col min="9734" max="9734" width="10.6640625" customWidth="1"/>
    <col min="9735" max="9735" width="2.6640625" customWidth="1"/>
    <col min="9736" max="9736" width="10" customWidth="1"/>
    <col min="9737" max="9737" width="10.33203125" customWidth="1"/>
    <col min="9738" max="9738" width="3.33203125" customWidth="1"/>
    <col min="9985" max="9985" width="32.6640625" customWidth="1"/>
    <col min="9986" max="9987" width="9" customWidth="1"/>
    <col min="9988" max="9988" width="2.5546875" customWidth="1"/>
    <col min="9989" max="9989" width="9.44140625" customWidth="1"/>
    <col min="9990" max="9990" width="10.6640625" customWidth="1"/>
    <col min="9991" max="9991" width="2.6640625" customWidth="1"/>
    <col min="9992" max="9992" width="10" customWidth="1"/>
    <col min="9993" max="9993" width="10.33203125" customWidth="1"/>
    <col min="9994" max="9994" width="3.33203125" customWidth="1"/>
    <col min="10241" max="10241" width="32.6640625" customWidth="1"/>
    <col min="10242" max="10243" width="9" customWidth="1"/>
    <col min="10244" max="10244" width="2.5546875" customWidth="1"/>
    <col min="10245" max="10245" width="9.44140625" customWidth="1"/>
    <col min="10246" max="10246" width="10.6640625" customWidth="1"/>
    <col min="10247" max="10247" width="2.6640625" customWidth="1"/>
    <col min="10248" max="10248" width="10" customWidth="1"/>
    <col min="10249" max="10249" width="10.33203125" customWidth="1"/>
    <col min="10250" max="10250" width="3.33203125" customWidth="1"/>
    <col min="10497" max="10497" width="32.6640625" customWidth="1"/>
    <col min="10498" max="10499" width="9" customWidth="1"/>
    <col min="10500" max="10500" width="2.5546875" customWidth="1"/>
    <col min="10501" max="10501" width="9.44140625" customWidth="1"/>
    <col min="10502" max="10502" width="10.6640625" customWidth="1"/>
    <col min="10503" max="10503" width="2.6640625" customWidth="1"/>
    <col min="10504" max="10504" width="10" customWidth="1"/>
    <col min="10505" max="10505" width="10.33203125" customWidth="1"/>
    <col min="10506" max="10506" width="3.33203125" customWidth="1"/>
    <col min="10753" max="10753" width="32.6640625" customWidth="1"/>
    <col min="10754" max="10755" width="9" customWidth="1"/>
    <col min="10756" max="10756" width="2.5546875" customWidth="1"/>
    <col min="10757" max="10757" width="9.44140625" customWidth="1"/>
    <col min="10758" max="10758" width="10.6640625" customWidth="1"/>
    <col min="10759" max="10759" width="2.6640625" customWidth="1"/>
    <col min="10760" max="10760" width="10" customWidth="1"/>
    <col min="10761" max="10761" width="10.33203125" customWidth="1"/>
    <col min="10762" max="10762" width="3.33203125" customWidth="1"/>
    <col min="11009" max="11009" width="32.6640625" customWidth="1"/>
    <col min="11010" max="11011" width="9" customWidth="1"/>
    <col min="11012" max="11012" width="2.5546875" customWidth="1"/>
    <col min="11013" max="11013" width="9.44140625" customWidth="1"/>
    <col min="11014" max="11014" width="10.6640625" customWidth="1"/>
    <col min="11015" max="11015" width="2.6640625" customWidth="1"/>
    <col min="11016" max="11016" width="10" customWidth="1"/>
    <col min="11017" max="11017" width="10.33203125" customWidth="1"/>
    <col min="11018" max="11018" width="3.33203125" customWidth="1"/>
    <col min="11265" max="11265" width="32.6640625" customWidth="1"/>
    <col min="11266" max="11267" width="9" customWidth="1"/>
    <col min="11268" max="11268" width="2.5546875" customWidth="1"/>
    <col min="11269" max="11269" width="9.44140625" customWidth="1"/>
    <col min="11270" max="11270" width="10.6640625" customWidth="1"/>
    <col min="11271" max="11271" width="2.6640625" customWidth="1"/>
    <col min="11272" max="11272" width="10" customWidth="1"/>
    <col min="11273" max="11273" width="10.33203125" customWidth="1"/>
    <col min="11274" max="11274" width="3.33203125" customWidth="1"/>
    <col min="11521" max="11521" width="32.6640625" customWidth="1"/>
    <col min="11522" max="11523" width="9" customWidth="1"/>
    <col min="11524" max="11524" width="2.5546875" customWidth="1"/>
    <col min="11525" max="11525" width="9.44140625" customWidth="1"/>
    <col min="11526" max="11526" width="10.6640625" customWidth="1"/>
    <col min="11527" max="11527" width="2.6640625" customWidth="1"/>
    <col min="11528" max="11528" width="10" customWidth="1"/>
    <col min="11529" max="11529" width="10.33203125" customWidth="1"/>
    <col min="11530" max="11530" width="3.33203125" customWidth="1"/>
    <col min="11777" max="11777" width="32.6640625" customWidth="1"/>
    <col min="11778" max="11779" width="9" customWidth="1"/>
    <col min="11780" max="11780" width="2.5546875" customWidth="1"/>
    <col min="11781" max="11781" width="9.44140625" customWidth="1"/>
    <col min="11782" max="11782" width="10.6640625" customWidth="1"/>
    <col min="11783" max="11783" width="2.6640625" customWidth="1"/>
    <col min="11784" max="11784" width="10" customWidth="1"/>
    <col min="11785" max="11785" width="10.33203125" customWidth="1"/>
    <col min="11786" max="11786" width="3.33203125" customWidth="1"/>
    <col min="12033" max="12033" width="32.6640625" customWidth="1"/>
    <col min="12034" max="12035" width="9" customWidth="1"/>
    <col min="12036" max="12036" width="2.5546875" customWidth="1"/>
    <col min="12037" max="12037" width="9.44140625" customWidth="1"/>
    <col min="12038" max="12038" width="10.6640625" customWidth="1"/>
    <col min="12039" max="12039" width="2.6640625" customWidth="1"/>
    <col min="12040" max="12040" width="10" customWidth="1"/>
    <col min="12041" max="12041" width="10.33203125" customWidth="1"/>
    <col min="12042" max="12042" width="3.33203125" customWidth="1"/>
    <col min="12289" max="12289" width="32.6640625" customWidth="1"/>
    <col min="12290" max="12291" width="9" customWidth="1"/>
    <col min="12292" max="12292" width="2.5546875" customWidth="1"/>
    <col min="12293" max="12293" width="9.44140625" customWidth="1"/>
    <col min="12294" max="12294" width="10.6640625" customWidth="1"/>
    <col min="12295" max="12295" width="2.6640625" customWidth="1"/>
    <col min="12296" max="12296" width="10" customWidth="1"/>
    <col min="12297" max="12297" width="10.33203125" customWidth="1"/>
    <col min="12298" max="12298" width="3.33203125" customWidth="1"/>
    <col min="12545" max="12545" width="32.6640625" customWidth="1"/>
    <col min="12546" max="12547" width="9" customWidth="1"/>
    <col min="12548" max="12548" width="2.5546875" customWidth="1"/>
    <col min="12549" max="12549" width="9.44140625" customWidth="1"/>
    <col min="12550" max="12550" width="10.6640625" customWidth="1"/>
    <col min="12551" max="12551" width="2.6640625" customWidth="1"/>
    <col min="12552" max="12552" width="10" customWidth="1"/>
    <col min="12553" max="12553" width="10.33203125" customWidth="1"/>
    <col min="12554" max="12554" width="3.33203125" customWidth="1"/>
    <col min="12801" max="12801" width="32.6640625" customWidth="1"/>
    <col min="12802" max="12803" width="9" customWidth="1"/>
    <col min="12804" max="12804" width="2.5546875" customWidth="1"/>
    <col min="12805" max="12805" width="9.44140625" customWidth="1"/>
    <col min="12806" max="12806" width="10.6640625" customWidth="1"/>
    <col min="12807" max="12807" width="2.6640625" customWidth="1"/>
    <col min="12808" max="12808" width="10" customWidth="1"/>
    <col min="12809" max="12809" width="10.33203125" customWidth="1"/>
    <col min="12810" max="12810" width="3.33203125" customWidth="1"/>
    <col min="13057" max="13057" width="32.6640625" customWidth="1"/>
    <col min="13058" max="13059" width="9" customWidth="1"/>
    <col min="13060" max="13060" width="2.5546875" customWidth="1"/>
    <col min="13061" max="13061" width="9.44140625" customWidth="1"/>
    <col min="13062" max="13062" width="10.6640625" customWidth="1"/>
    <col min="13063" max="13063" width="2.6640625" customWidth="1"/>
    <col min="13064" max="13064" width="10" customWidth="1"/>
    <col min="13065" max="13065" width="10.33203125" customWidth="1"/>
    <col min="13066" max="13066" width="3.33203125" customWidth="1"/>
    <col min="13313" max="13313" width="32.6640625" customWidth="1"/>
    <col min="13314" max="13315" width="9" customWidth="1"/>
    <col min="13316" max="13316" width="2.5546875" customWidth="1"/>
    <col min="13317" max="13317" width="9.44140625" customWidth="1"/>
    <col min="13318" max="13318" width="10.6640625" customWidth="1"/>
    <col min="13319" max="13319" width="2.6640625" customWidth="1"/>
    <col min="13320" max="13320" width="10" customWidth="1"/>
    <col min="13321" max="13321" width="10.33203125" customWidth="1"/>
    <col min="13322" max="13322" width="3.33203125" customWidth="1"/>
    <col min="13569" max="13569" width="32.6640625" customWidth="1"/>
    <col min="13570" max="13571" width="9" customWidth="1"/>
    <col min="13572" max="13572" width="2.5546875" customWidth="1"/>
    <col min="13573" max="13573" width="9.44140625" customWidth="1"/>
    <col min="13574" max="13574" width="10.6640625" customWidth="1"/>
    <col min="13575" max="13575" width="2.6640625" customWidth="1"/>
    <col min="13576" max="13576" width="10" customWidth="1"/>
    <col min="13577" max="13577" width="10.33203125" customWidth="1"/>
    <col min="13578" max="13578" width="3.33203125" customWidth="1"/>
    <col min="13825" max="13825" width="32.6640625" customWidth="1"/>
    <col min="13826" max="13827" width="9" customWidth="1"/>
    <col min="13828" max="13828" width="2.5546875" customWidth="1"/>
    <col min="13829" max="13829" width="9.44140625" customWidth="1"/>
    <col min="13830" max="13830" width="10.6640625" customWidth="1"/>
    <col min="13831" max="13831" width="2.6640625" customWidth="1"/>
    <col min="13832" max="13832" width="10" customWidth="1"/>
    <col min="13833" max="13833" width="10.33203125" customWidth="1"/>
    <col min="13834" max="13834" width="3.33203125" customWidth="1"/>
    <col min="14081" max="14081" width="32.6640625" customWidth="1"/>
    <col min="14082" max="14083" width="9" customWidth="1"/>
    <col min="14084" max="14084" width="2.5546875" customWidth="1"/>
    <col min="14085" max="14085" width="9.44140625" customWidth="1"/>
    <col min="14086" max="14086" width="10.6640625" customWidth="1"/>
    <col min="14087" max="14087" width="2.6640625" customWidth="1"/>
    <col min="14088" max="14088" width="10" customWidth="1"/>
    <col min="14089" max="14089" width="10.33203125" customWidth="1"/>
    <col min="14090" max="14090" width="3.33203125" customWidth="1"/>
    <col min="14337" max="14337" width="32.6640625" customWidth="1"/>
    <col min="14338" max="14339" width="9" customWidth="1"/>
    <col min="14340" max="14340" width="2.5546875" customWidth="1"/>
    <col min="14341" max="14341" width="9.44140625" customWidth="1"/>
    <col min="14342" max="14342" width="10.6640625" customWidth="1"/>
    <col min="14343" max="14343" width="2.6640625" customWidth="1"/>
    <col min="14344" max="14344" width="10" customWidth="1"/>
    <col min="14345" max="14345" width="10.33203125" customWidth="1"/>
    <col min="14346" max="14346" width="3.33203125" customWidth="1"/>
    <col min="14593" max="14593" width="32.6640625" customWidth="1"/>
    <col min="14594" max="14595" width="9" customWidth="1"/>
    <col min="14596" max="14596" width="2.5546875" customWidth="1"/>
    <col min="14597" max="14597" width="9.44140625" customWidth="1"/>
    <col min="14598" max="14598" width="10.6640625" customWidth="1"/>
    <col min="14599" max="14599" width="2.6640625" customWidth="1"/>
    <col min="14600" max="14600" width="10" customWidth="1"/>
    <col min="14601" max="14601" width="10.33203125" customWidth="1"/>
    <col min="14602" max="14602" width="3.33203125" customWidth="1"/>
    <col min="14849" max="14849" width="32.6640625" customWidth="1"/>
    <col min="14850" max="14851" width="9" customWidth="1"/>
    <col min="14852" max="14852" width="2.5546875" customWidth="1"/>
    <col min="14853" max="14853" width="9.44140625" customWidth="1"/>
    <col min="14854" max="14854" width="10.6640625" customWidth="1"/>
    <col min="14855" max="14855" width="2.6640625" customWidth="1"/>
    <col min="14856" max="14856" width="10" customWidth="1"/>
    <col min="14857" max="14857" width="10.33203125" customWidth="1"/>
    <col min="14858" max="14858" width="3.33203125" customWidth="1"/>
    <col min="15105" max="15105" width="32.6640625" customWidth="1"/>
    <col min="15106" max="15107" width="9" customWidth="1"/>
    <col min="15108" max="15108" width="2.5546875" customWidth="1"/>
    <col min="15109" max="15109" width="9.44140625" customWidth="1"/>
    <col min="15110" max="15110" width="10.6640625" customWidth="1"/>
    <col min="15111" max="15111" width="2.6640625" customWidth="1"/>
    <col min="15112" max="15112" width="10" customWidth="1"/>
    <col min="15113" max="15113" width="10.33203125" customWidth="1"/>
    <col min="15114" max="15114" width="3.33203125" customWidth="1"/>
    <col min="15361" max="15361" width="32.6640625" customWidth="1"/>
    <col min="15362" max="15363" width="9" customWidth="1"/>
    <col min="15364" max="15364" width="2.5546875" customWidth="1"/>
    <col min="15365" max="15365" width="9.44140625" customWidth="1"/>
    <col min="15366" max="15366" width="10.6640625" customWidth="1"/>
    <col min="15367" max="15367" width="2.6640625" customWidth="1"/>
    <col min="15368" max="15368" width="10" customWidth="1"/>
    <col min="15369" max="15369" width="10.33203125" customWidth="1"/>
    <col min="15370" max="15370" width="3.33203125" customWidth="1"/>
    <col min="15617" max="15617" width="32.6640625" customWidth="1"/>
    <col min="15618" max="15619" width="9" customWidth="1"/>
    <col min="15620" max="15620" width="2.5546875" customWidth="1"/>
    <col min="15621" max="15621" width="9.44140625" customWidth="1"/>
    <col min="15622" max="15622" width="10.6640625" customWidth="1"/>
    <col min="15623" max="15623" width="2.6640625" customWidth="1"/>
    <col min="15624" max="15624" width="10" customWidth="1"/>
    <col min="15625" max="15625" width="10.33203125" customWidth="1"/>
    <col min="15626" max="15626" width="3.33203125" customWidth="1"/>
    <col min="15873" max="15873" width="32.6640625" customWidth="1"/>
    <col min="15874" max="15875" width="9" customWidth="1"/>
    <col min="15876" max="15876" width="2.5546875" customWidth="1"/>
    <col min="15877" max="15877" width="9.44140625" customWidth="1"/>
    <col min="15878" max="15878" width="10.6640625" customWidth="1"/>
    <col min="15879" max="15879" width="2.6640625" customWidth="1"/>
    <col min="15880" max="15880" width="10" customWidth="1"/>
    <col min="15881" max="15881" width="10.33203125" customWidth="1"/>
    <col min="15882" max="15882" width="3.33203125" customWidth="1"/>
    <col min="16129" max="16129" width="32.6640625" customWidth="1"/>
    <col min="16130" max="16131" width="9" customWidth="1"/>
    <col min="16132" max="16132" width="2.5546875" customWidth="1"/>
    <col min="16133" max="16133" width="9.44140625" customWidth="1"/>
    <col min="16134" max="16134" width="10.6640625" customWidth="1"/>
    <col min="16135" max="16135" width="2.6640625" customWidth="1"/>
    <col min="16136" max="16136" width="10" customWidth="1"/>
    <col min="16137" max="16137" width="10.33203125" customWidth="1"/>
    <col min="16138" max="16138" width="3.33203125" customWidth="1"/>
  </cols>
  <sheetData>
    <row r="1" spans="1:10">
      <c r="A1" s="11" t="s">
        <v>463</v>
      </c>
      <c r="B1" s="11"/>
      <c r="C1" s="11"/>
      <c r="D1" s="11"/>
      <c r="E1" s="11"/>
    </row>
    <row r="2" spans="1:10">
      <c r="A2" s="11" t="s">
        <v>464</v>
      </c>
      <c r="B2" s="11"/>
      <c r="C2" s="11"/>
      <c r="D2" s="11"/>
      <c r="E2" s="11"/>
    </row>
    <row r="3" spans="1:10">
      <c r="A3" s="11"/>
      <c r="B3" s="11"/>
      <c r="C3" s="11"/>
      <c r="D3" s="11"/>
      <c r="E3" s="11"/>
    </row>
    <row r="4" spans="1:10">
      <c r="A4" s="11" t="s">
        <v>465</v>
      </c>
      <c r="B4" s="11"/>
      <c r="C4" s="11"/>
      <c r="D4" s="11"/>
      <c r="E4" s="11"/>
    </row>
    <row r="5" spans="1:10" ht="15" thickBot="1">
      <c r="A5" s="11"/>
      <c r="B5" s="11"/>
      <c r="C5" s="11"/>
      <c r="D5" s="11"/>
      <c r="E5" s="11"/>
    </row>
    <row r="6" spans="1:10">
      <c r="A6" s="44"/>
      <c r="B6" s="44"/>
      <c r="C6" s="44"/>
      <c r="D6" s="44"/>
      <c r="E6" s="44"/>
      <c r="F6" s="12"/>
      <c r="G6" s="12"/>
      <c r="H6" s="12"/>
      <c r="I6" s="12"/>
      <c r="J6" s="12"/>
    </row>
    <row r="7" spans="1:10">
      <c r="A7" s="160"/>
      <c r="B7" s="11"/>
      <c r="C7" s="11"/>
      <c r="D7" s="11"/>
      <c r="E7" s="50" t="s">
        <v>466</v>
      </c>
      <c r="F7" s="50"/>
      <c r="G7" s="50"/>
      <c r="H7" s="50"/>
      <c r="I7" s="50"/>
    </row>
    <row r="8" spans="1:10" ht="16.2">
      <c r="A8" s="11" t="s">
        <v>467</v>
      </c>
      <c r="B8" s="50" t="s">
        <v>330</v>
      </c>
      <c r="C8" s="50"/>
      <c r="D8" s="160"/>
      <c r="E8" s="161" t="s">
        <v>468</v>
      </c>
      <c r="F8" s="161"/>
      <c r="H8" s="161" t="s">
        <v>469</v>
      </c>
      <c r="I8" s="161"/>
    </row>
    <row r="9" spans="1:10">
      <c r="B9" t="s">
        <v>137</v>
      </c>
      <c r="C9" t="s">
        <v>445</v>
      </c>
      <c r="E9" t="s">
        <v>137</v>
      </c>
      <c r="F9" t="s">
        <v>445</v>
      </c>
      <c r="H9" t="s">
        <v>137</v>
      </c>
      <c r="I9" t="s">
        <v>445</v>
      </c>
    </row>
    <row r="10" spans="1:10" ht="15" thickBot="1">
      <c r="A10" s="56"/>
      <c r="B10" s="23"/>
      <c r="C10" s="23"/>
      <c r="D10" s="23"/>
      <c r="E10" s="23"/>
      <c r="F10" s="23"/>
      <c r="G10" s="23"/>
      <c r="H10" s="23"/>
      <c r="I10" s="23"/>
      <c r="J10" s="23"/>
    </row>
    <row r="11" spans="1:10">
      <c r="A11" s="11"/>
      <c r="B11" s="11"/>
      <c r="C11" s="11"/>
      <c r="D11" s="11"/>
      <c r="E11" s="11"/>
    </row>
    <row r="12" spans="1:10">
      <c r="A12" s="16" t="s">
        <v>37</v>
      </c>
      <c r="B12" s="11">
        <f>SUM(B13:B18)</f>
        <v>90</v>
      </c>
      <c r="C12" s="37">
        <f>SUM(C14:C17)</f>
        <v>100</v>
      </c>
      <c r="D12" s="37"/>
      <c r="E12" s="11">
        <f>SUM(E13:E18)</f>
        <v>71</v>
      </c>
      <c r="F12" s="26">
        <f>E12/$B$12*100</f>
        <v>78.888888888888886</v>
      </c>
      <c r="H12" s="11">
        <f>SUM(H13:H18)</f>
        <v>19</v>
      </c>
      <c r="I12" s="26">
        <f>H12/$B$12*100</f>
        <v>21.111111111111111</v>
      </c>
    </row>
    <row r="13" spans="1:10">
      <c r="A13" s="11"/>
      <c r="B13" s="11"/>
      <c r="C13" s="37"/>
      <c r="D13" s="11"/>
      <c r="F13" s="26"/>
      <c r="I13" s="26"/>
    </row>
    <row r="14" spans="1:10" ht="18" customHeight="1">
      <c r="A14" s="11" t="s">
        <v>470</v>
      </c>
      <c r="B14" s="11">
        <f>+E14+H14</f>
        <v>29</v>
      </c>
      <c r="C14" s="37">
        <f>IF(A14&lt;&gt;0,B14/$B$12*100,"")</f>
        <v>32.222222222222221</v>
      </c>
      <c r="D14" s="37"/>
      <c r="E14">
        <v>25</v>
      </c>
      <c r="F14" s="26">
        <f>E14/B14*100</f>
        <v>86.206896551724128</v>
      </c>
      <c r="H14">
        <v>4</v>
      </c>
      <c r="I14" s="26">
        <f>IF(A14&lt;&gt;"",H14/B14*100,"")</f>
        <v>13.793103448275861</v>
      </c>
    </row>
    <row r="15" spans="1:10" ht="18" customHeight="1">
      <c r="A15" s="11" t="s">
        <v>471</v>
      </c>
      <c r="B15" s="11">
        <f>+E15+H15</f>
        <v>18</v>
      </c>
      <c r="C15" s="37">
        <f>IF(A15&lt;&gt;0,B15/$B$12*100,"")</f>
        <v>20</v>
      </c>
      <c r="D15" s="37"/>
      <c r="E15">
        <v>10</v>
      </c>
      <c r="F15" s="26">
        <f>E15/B15*100</f>
        <v>55.555555555555557</v>
      </c>
      <c r="H15">
        <v>8</v>
      </c>
      <c r="I15" s="26">
        <f>IF(A15&lt;&gt;"",H15/B15*100,"")</f>
        <v>44.444444444444443</v>
      </c>
    </row>
    <row r="16" spans="1:10" ht="18" customHeight="1">
      <c r="A16" s="11" t="s">
        <v>472</v>
      </c>
      <c r="B16" s="11">
        <f>+E16+H16</f>
        <v>9</v>
      </c>
      <c r="C16" s="37">
        <f>IF(A16&lt;&gt;0,B16/$B$12*100,"")</f>
        <v>10</v>
      </c>
      <c r="D16" s="37"/>
      <c r="E16">
        <v>4</v>
      </c>
      <c r="F16" s="26">
        <f>E16/B16*100</f>
        <v>44.444444444444443</v>
      </c>
      <c r="H16">
        <v>5</v>
      </c>
      <c r="I16" s="26">
        <f>IF(A16&lt;&gt;"",H16/B16*100,"")</f>
        <v>55.555555555555557</v>
      </c>
    </row>
    <row r="17" spans="1:12" ht="18" customHeight="1">
      <c r="A17" s="11" t="s">
        <v>473</v>
      </c>
      <c r="B17" s="11">
        <f>+E17+H17</f>
        <v>34</v>
      </c>
      <c r="C17" s="37">
        <f>IF(A17&lt;&gt;0,B17/$B$12*100,"")</f>
        <v>37.777777777777779</v>
      </c>
      <c r="D17" s="37"/>
      <c r="E17">
        <v>32</v>
      </c>
      <c r="F17" s="26">
        <f>E17/B17*100</f>
        <v>94.117647058823522</v>
      </c>
      <c r="H17">
        <v>2</v>
      </c>
      <c r="I17" s="26">
        <f>IF(A17&lt;&gt;"",H17/B17*100,"")</f>
        <v>5.8823529411764701</v>
      </c>
      <c r="L17" s="11"/>
    </row>
    <row r="18" spans="1:12" ht="18" customHeight="1" thickBot="1">
      <c r="A18" s="56"/>
      <c r="B18" s="56"/>
      <c r="C18" s="75" t="str">
        <f>IF(A18&lt;&gt;0,B18/$B$12*100,"")</f>
        <v/>
      </c>
      <c r="D18" s="75"/>
      <c r="E18" s="23"/>
      <c r="F18" s="162"/>
      <c r="G18" s="23"/>
      <c r="H18" s="23"/>
      <c r="I18" s="162"/>
      <c r="J18" s="23"/>
    </row>
    <row r="19" spans="1:12">
      <c r="A19" s="11"/>
      <c r="B19" s="11"/>
      <c r="C19" s="11"/>
      <c r="D19" s="11"/>
      <c r="E19" s="11"/>
      <c r="F19" s="26"/>
      <c r="I19" s="26"/>
    </row>
    <row r="20" spans="1:12" ht="30" customHeight="1">
      <c r="A20" s="163" t="s">
        <v>474</v>
      </c>
      <c r="B20" s="100"/>
      <c r="C20" s="100"/>
      <c r="D20" s="100"/>
      <c r="E20" s="100"/>
      <c r="F20" s="100"/>
      <c r="G20" s="100"/>
      <c r="H20" s="100"/>
      <c r="I20" s="100"/>
    </row>
    <row r="21" spans="1:12" ht="16.2">
      <c r="A21" s="164" t="s">
        <v>475</v>
      </c>
      <c r="B21" s="164"/>
      <c r="C21" s="164"/>
      <c r="D21" s="164"/>
      <c r="E21" s="164"/>
      <c r="F21" s="164"/>
      <c r="G21" s="164"/>
      <c r="H21" s="164"/>
      <c r="I21" s="164"/>
    </row>
    <row r="22" spans="1:12" ht="16.2">
      <c r="A22" s="165" t="s">
        <v>476</v>
      </c>
      <c r="B22" s="164"/>
      <c r="C22" s="164"/>
      <c r="D22" s="164"/>
      <c r="E22" s="164"/>
      <c r="F22" s="164"/>
      <c r="G22" s="164"/>
      <c r="H22" s="164"/>
      <c r="I22" s="164"/>
    </row>
    <row r="23" spans="1:12" ht="16.95" customHeight="1">
      <c r="A23" s="165" t="s">
        <v>477</v>
      </c>
      <c r="B23" s="164"/>
      <c r="C23" s="164"/>
      <c r="D23" s="164"/>
      <c r="E23" s="164"/>
      <c r="F23" s="164"/>
      <c r="G23" s="164"/>
      <c r="H23" s="164"/>
      <c r="I23" s="164"/>
    </row>
    <row r="24" spans="1:12" ht="14.4" customHeight="1">
      <c r="A24" s="163" t="s">
        <v>478</v>
      </c>
      <c r="B24" s="163"/>
      <c r="C24" s="163"/>
      <c r="D24" s="163"/>
      <c r="E24" s="163"/>
      <c r="F24" s="163"/>
      <c r="G24" s="163"/>
      <c r="H24" s="163"/>
      <c r="I24" s="163"/>
    </row>
    <row r="25" spans="1:12">
      <c r="A25" s="166"/>
      <c r="B25" s="166"/>
      <c r="C25" s="166"/>
      <c r="D25" s="166"/>
      <c r="E25" s="166"/>
      <c r="F25" s="166"/>
      <c r="G25" s="166"/>
      <c r="H25" s="166"/>
      <c r="I25" s="166"/>
    </row>
    <row r="26" spans="1:12">
      <c r="A26" s="11" t="s">
        <v>479</v>
      </c>
      <c r="B26" s="11"/>
      <c r="C26" s="11"/>
      <c r="D26" s="11"/>
      <c r="E26" s="11"/>
      <c r="F26" s="26"/>
      <c r="I26" s="26"/>
    </row>
    <row r="27" spans="1:12">
      <c r="A27" s="11" t="s">
        <v>297</v>
      </c>
      <c r="B27" s="11"/>
      <c r="C27" s="11"/>
      <c r="D27" s="11"/>
      <c r="E27" s="11"/>
      <c r="F27" s="26"/>
      <c r="I27" s="26"/>
    </row>
    <row r="28" spans="1:12">
      <c r="F28" s="26"/>
      <c r="I28" s="26"/>
    </row>
    <row r="29" spans="1:12">
      <c r="F29" s="26"/>
      <c r="I29" s="26"/>
    </row>
    <row r="30" spans="1:12">
      <c r="F30" s="26"/>
      <c r="I30" s="26"/>
    </row>
    <row r="31" spans="1:12">
      <c r="F31" s="26"/>
      <c r="I31" s="26"/>
    </row>
    <row r="32" spans="1:12">
      <c r="F32" s="26"/>
      <c r="I32" s="26"/>
    </row>
    <row r="33" spans="6:9">
      <c r="F33" s="26"/>
      <c r="I33" s="26"/>
    </row>
    <row r="34" spans="6:9">
      <c r="F34" s="26"/>
      <c r="I34" s="26"/>
    </row>
  </sheetData>
  <mergeCells count="9">
    <mergeCell ref="A22:I22"/>
    <mergeCell ref="A23:I23"/>
    <mergeCell ref="A24:I24"/>
    <mergeCell ref="E7:I7"/>
    <mergeCell ref="B8:C8"/>
    <mergeCell ref="E8:F8"/>
    <mergeCell ref="H8:I8"/>
    <mergeCell ref="A20:I20"/>
    <mergeCell ref="A21:I21"/>
  </mergeCells>
  <printOptions horizontalCentered="1" verticalCentered="1"/>
  <pageMargins left="0.70866141732283472" right="0.70866141732283472" top="0.74803149606299213" bottom="0.74803149606299213" header="0.31496062992125984" footer="0.31496062992125984"/>
  <pageSetup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EADCE-97FC-431B-84B0-31D6F89A28CA}">
  <sheetPr>
    <tabColor theme="4" tint="-0.249977111117893"/>
  </sheetPr>
  <dimension ref="A1:V91"/>
  <sheetViews>
    <sheetView zoomScale="90" zoomScaleNormal="90" workbookViewId="0">
      <selection activeCell="K24" sqref="K24"/>
    </sheetView>
  </sheetViews>
  <sheetFormatPr baseColWidth="10" defaultColWidth="9.33203125" defaultRowHeight="14.4"/>
  <cols>
    <col min="1" max="1" width="35.6640625" customWidth="1"/>
    <col min="2" max="2" width="8.44140625" style="122" customWidth="1"/>
    <col min="3" max="3" width="7.33203125" customWidth="1"/>
    <col min="4" max="4" width="2.6640625" customWidth="1"/>
    <col min="5" max="5" width="8" style="122" customWidth="1"/>
    <col min="6" max="6" width="7.33203125" customWidth="1"/>
    <col min="7" max="7" width="2.6640625" customWidth="1"/>
    <col min="8" max="8" width="8.6640625" style="122" customWidth="1"/>
    <col min="9" max="9" width="7.33203125" customWidth="1"/>
    <col min="10" max="10" width="2.6640625" customWidth="1"/>
    <col min="11" max="11" width="8.33203125" style="122" customWidth="1"/>
    <col min="12" max="12" width="7.33203125" customWidth="1"/>
    <col min="13" max="13" width="2.6640625" customWidth="1"/>
    <col min="14" max="15" width="9.5546875" customWidth="1"/>
    <col min="16" max="16" width="2" customWidth="1"/>
    <col min="17" max="18" width="7.6640625" customWidth="1"/>
    <col min="19" max="19" width="3" customWidth="1"/>
    <col min="20" max="20" width="10.33203125" customWidth="1"/>
    <col min="21" max="21" width="7.33203125" customWidth="1"/>
    <col min="22" max="22" width="3" customWidth="1"/>
    <col min="257" max="257" width="35.6640625" customWidth="1"/>
    <col min="258" max="258" width="8.44140625" customWidth="1"/>
    <col min="259" max="259" width="7.33203125" customWidth="1"/>
    <col min="260" max="260" width="2.6640625" customWidth="1"/>
    <col min="261" max="261" width="8" customWidth="1"/>
    <col min="262" max="262" width="7.33203125" customWidth="1"/>
    <col min="263" max="263" width="2.6640625" customWidth="1"/>
    <col min="264" max="264" width="8.6640625" customWidth="1"/>
    <col min="265" max="265" width="7.33203125" customWidth="1"/>
    <col min="266" max="266" width="2.6640625" customWidth="1"/>
    <col min="267" max="267" width="8.33203125" customWidth="1"/>
    <col min="268" max="268" width="7.33203125" customWidth="1"/>
    <col min="269" max="269" width="2.6640625" customWidth="1"/>
    <col min="270" max="271" width="9.5546875" customWidth="1"/>
    <col min="272" max="272" width="2" customWidth="1"/>
    <col min="273" max="274" width="7.6640625" customWidth="1"/>
    <col min="275" max="275" width="3" customWidth="1"/>
    <col min="276" max="276" width="10.33203125" customWidth="1"/>
    <col min="277" max="277" width="7.33203125" customWidth="1"/>
    <col min="278" max="278" width="3" customWidth="1"/>
    <col min="513" max="513" width="35.6640625" customWidth="1"/>
    <col min="514" max="514" width="8.44140625" customWidth="1"/>
    <col min="515" max="515" width="7.33203125" customWidth="1"/>
    <col min="516" max="516" width="2.6640625" customWidth="1"/>
    <col min="517" max="517" width="8" customWidth="1"/>
    <col min="518" max="518" width="7.33203125" customWidth="1"/>
    <col min="519" max="519" width="2.6640625" customWidth="1"/>
    <col min="520" max="520" width="8.6640625" customWidth="1"/>
    <col min="521" max="521" width="7.33203125" customWidth="1"/>
    <col min="522" max="522" width="2.6640625" customWidth="1"/>
    <col min="523" max="523" width="8.33203125" customWidth="1"/>
    <col min="524" max="524" width="7.33203125" customWidth="1"/>
    <col min="525" max="525" width="2.6640625" customWidth="1"/>
    <col min="526" max="527" width="9.5546875" customWidth="1"/>
    <col min="528" max="528" width="2" customWidth="1"/>
    <col min="529" max="530" width="7.6640625" customWidth="1"/>
    <col min="531" max="531" width="3" customWidth="1"/>
    <col min="532" max="532" width="10.33203125" customWidth="1"/>
    <col min="533" max="533" width="7.33203125" customWidth="1"/>
    <col min="534" max="534" width="3" customWidth="1"/>
    <col min="769" max="769" width="35.6640625" customWidth="1"/>
    <col min="770" max="770" width="8.44140625" customWidth="1"/>
    <col min="771" max="771" width="7.33203125" customWidth="1"/>
    <col min="772" max="772" width="2.6640625" customWidth="1"/>
    <col min="773" max="773" width="8" customWidth="1"/>
    <col min="774" max="774" width="7.33203125" customWidth="1"/>
    <col min="775" max="775" width="2.6640625" customWidth="1"/>
    <col min="776" max="776" width="8.6640625" customWidth="1"/>
    <col min="777" max="777" width="7.33203125" customWidth="1"/>
    <col min="778" max="778" width="2.6640625" customWidth="1"/>
    <col min="779" max="779" width="8.33203125" customWidth="1"/>
    <col min="780" max="780" width="7.33203125" customWidth="1"/>
    <col min="781" max="781" width="2.6640625" customWidth="1"/>
    <col min="782" max="783" width="9.5546875" customWidth="1"/>
    <col min="784" max="784" width="2" customWidth="1"/>
    <col min="785" max="786" width="7.6640625" customWidth="1"/>
    <col min="787" max="787" width="3" customWidth="1"/>
    <col min="788" max="788" width="10.33203125" customWidth="1"/>
    <col min="789" max="789" width="7.33203125" customWidth="1"/>
    <col min="790" max="790" width="3" customWidth="1"/>
    <col min="1025" max="1025" width="35.6640625" customWidth="1"/>
    <col min="1026" max="1026" width="8.44140625" customWidth="1"/>
    <col min="1027" max="1027" width="7.33203125" customWidth="1"/>
    <col min="1028" max="1028" width="2.6640625" customWidth="1"/>
    <col min="1029" max="1029" width="8" customWidth="1"/>
    <col min="1030" max="1030" width="7.33203125" customWidth="1"/>
    <col min="1031" max="1031" width="2.6640625" customWidth="1"/>
    <col min="1032" max="1032" width="8.6640625" customWidth="1"/>
    <col min="1033" max="1033" width="7.33203125" customWidth="1"/>
    <col min="1034" max="1034" width="2.6640625" customWidth="1"/>
    <col min="1035" max="1035" width="8.33203125" customWidth="1"/>
    <col min="1036" max="1036" width="7.33203125" customWidth="1"/>
    <col min="1037" max="1037" width="2.6640625" customWidth="1"/>
    <col min="1038" max="1039" width="9.5546875" customWidth="1"/>
    <col min="1040" max="1040" width="2" customWidth="1"/>
    <col min="1041" max="1042" width="7.6640625" customWidth="1"/>
    <col min="1043" max="1043" width="3" customWidth="1"/>
    <col min="1044" max="1044" width="10.33203125" customWidth="1"/>
    <col min="1045" max="1045" width="7.33203125" customWidth="1"/>
    <col min="1046" max="1046" width="3" customWidth="1"/>
    <col min="1281" max="1281" width="35.6640625" customWidth="1"/>
    <col min="1282" max="1282" width="8.44140625" customWidth="1"/>
    <col min="1283" max="1283" width="7.33203125" customWidth="1"/>
    <col min="1284" max="1284" width="2.6640625" customWidth="1"/>
    <col min="1285" max="1285" width="8" customWidth="1"/>
    <col min="1286" max="1286" width="7.33203125" customWidth="1"/>
    <col min="1287" max="1287" width="2.6640625" customWidth="1"/>
    <col min="1288" max="1288" width="8.6640625" customWidth="1"/>
    <col min="1289" max="1289" width="7.33203125" customWidth="1"/>
    <col min="1290" max="1290" width="2.6640625" customWidth="1"/>
    <col min="1291" max="1291" width="8.33203125" customWidth="1"/>
    <col min="1292" max="1292" width="7.33203125" customWidth="1"/>
    <col min="1293" max="1293" width="2.6640625" customWidth="1"/>
    <col min="1294" max="1295" width="9.5546875" customWidth="1"/>
    <col min="1296" max="1296" width="2" customWidth="1"/>
    <col min="1297" max="1298" width="7.6640625" customWidth="1"/>
    <col min="1299" max="1299" width="3" customWidth="1"/>
    <col min="1300" max="1300" width="10.33203125" customWidth="1"/>
    <col min="1301" max="1301" width="7.33203125" customWidth="1"/>
    <col min="1302" max="1302" width="3" customWidth="1"/>
    <col min="1537" max="1537" width="35.6640625" customWidth="1"/>
    <col min="1538" max="1538" width="8.44140625" customWidth="1"/>
    <col min="1539" max="1539" width="7.33203125" customWidth="1"/>
    <col min="1540" max="1540" width="2.6640625" customWidth="1"/>
    <col min="1541" max="1541" width="8" customWidth="1"/>
    <col min="1542" max="1542" width="7.33203125" customWidth="1"/>
    <col min="1543" max="1543" width="2.6640625" customWidth="1"/>
    <col min="1544" max="1544" width="8.6640625" customWidth="1"/>
    <col min="1545" max="1545" width="7.33203125" customWidth="1"/>
    <col min="1546" max="1546" width="2.6640625" customWidth="1"/>
    <col min="1547" max="1547" width="8.33203125" customWidth="1"/>
    <col min="1548" max="1548" width="7.33203125" customWidth="1"/>
    <col min="1549" max="1549" width="2.6640625" customWidth="1"/>
    <col min="1550" max="1551" width="9.5546875" customWidth="1"/>
    <col min="1552" max="1552" width="2" customWidth="1"/>
    <col min="1553" max="1554" width="7.6640625" customWidth="1"/>
    <col min="1555" max="1555" width="3" customWidth="1"/>
    <col min="1556" max="1556" width="10.33203125" customWidth="1"/>
    <col min="1557" max="1557" width="7.33203125" customWidth="1"/>
    <col min="1558" max="1558" width="3" customWidth="1"/>
    <col min="1793" max="1793" width="35.6640625" customWidth="1"/>
    <col min="1794" max="1794" width="8.44140625" customWidth="1"/>
    <col min="1795" max="1795" width="7.33203125" customWidth="1"/>
    <col min="1796" max="1796" width="2.6640625" customWidth="1"/>
    <col min="1797" max="1797" width="8" customWidth="1"/>
    <col min="1798" max="1798" width="7.33203125" customWidth="1"/>
    <col min="1799" max="1799" width="2.6640625" customWidth="1"/>
    <col min="1800" max="1800" width="8.6640625" customWidth="1"/>
    <col min="1801" max="1801" width="7.33203125" customWidth="1"/>
    <col min="1802" max="1802" width="2.6640625" customWidth="1"/>
    <col min="1803" max="1803" width="8.33203125" customWidth="1"/>
    <col min="1804" max="1804" width="7.33203125" customWidth="1"/>
    <col min="1805" max="1805" width="2.6640625" customWidth="1"/>
    <col min="1806" max="1807" width="9.5546875" customWidth="1"/>
    <col min="1808" max="1808" width="2" customWidth="1"/>
    <col min="1809" max="1810" width="7.6640625" customWidth="1"/>
    <col min="1811" max="1811" width="3" customWidth="1"/>
    <col min="1812" max="1812" width="10.33203125" customWidth="1"/>
    <col min="1813" max="1813" width="7.33203125" customWidth="1"/>
    <col min="1814" max="1814" width="3" customWidth="1"/>
    <col min="2049" max="2049" width="35.6640625" customWidth="1"/>
    <col min="2050" max="2050" width="8.44140625" customWidth="1"/>
    <col min="2051" max="2051" width="7.33203125" customWidth="1"/>
    <col min="2052" max="2052" width="2.6640625" customWidth="1"/>
    <col min="2053" max="2053" width="8" customWidth="1"/>
    <col min="2054" max="2054" width="7.33203125" customWidth="1"/>
    <col min="2055" max="2055" width="2.6640625" customWidth="1"/>
    <col min="2056" max="2056" width="8.6640625" customWidth="1"/>
    <col min="2057" max="2057" width="7.33203125" customWidth="1"/>
    <col min="2058" max="2058" width="2.6640625" customWidth="1"/>
    <col min="2059" max="2059" width="8.33203125" customWidth="1"/>
    <col min="2060" max="2060" width="7.33203125" customWidth="1"/>
    <col min="2061" max="2061" width="2.6640625" customWidth="1"/>
    <col min="2062" max="2063" width="9.5546875" customWidth="1"/>
    <col min="2064" max="2064" width="2" customWidth="1"/>
    <col min="2065" max="2066" width="7.6640625" customWidth="1"/>
    <col min="2067" max="2067" width="3" customWidth="1"/>
    <col min="2068" max="2068" width="10.33203125" customWidth="1"/>
    <col min="2069" max="2069" width="7.33203125" customWidth="1"/>
    <col min="2070" max="2070" width="3" customWidth="1"/>
    <col min="2305" max="2305" width="35.6640625" customWidth="1"/>
    <col min="2306" max="2306" width="8.44140625" customWidth="1"/>
    <col min="2307" max="2307" width="7.33203125" customWidth="1"/>
    <col min="2308" max="2308" width="2.6640625" customWidth="1"/>
    <col min="2309" max="2309" width="8" customWidth="1"/>
    <col min="2310" max="2310" width="7.33203125" customWidth="1"/>
    <col min="2311" max="2311" width="2.6640625" customWidth="1"/>
    <col min="2312" max="2312" width="8.6640625" customWidth="1"/>
    <col min="2313" max="2313" width="7.33203125" customWidth="1"/>
    <col min="2314" max="2314" width="2.6640625" customWidth="1"/>
    <col min="2315" max="2315" width="8.33203125" customWidth="1"/>
    <col min="2316" max="2316" width="7.33203125" customWidth="1"/>
    <col min="2317" max="2317" width="2.6640625" customWidth="1"/>
    <col min="2318" max="2319" width="9.5546875" customWidth="1"/>
    <col min="2320" max="2320" width="2" customWidth="1"/>
    <col min="2321" max="2322" width="7.6640625" customWidth="1"/>
    <col min="2323" max="2323" width="3" customWidth="1"/>
    <col min="2324" max="2324" width="10.33203125" customWidth="1"/>
    <col min="2325" max="2325" width="7.33203125" customWidth="1"/>
    <col min="2326" max="2326" width="3" customWidth="1"/>
    <col min="2561" max="2561" width="35.6640625" customWidth="1"/>
    <col min="2562" max="2562" width="8.44140625" customWidth="1"/>
    <col min="2563" max="2563" width="7.33203125" customWidth="1"/>
    <col min="2564" max="2564" width="2.6640625" customWidth="1"/>
    <col min="2565" max="2565" width="8" customWidth="1"/>
    <col min="2566" max="2566" width="7.33203125" customWidth="1"/>
    <col min="2567" max="2567" width="2.6640625" customWidth="1"/>
    <col min="2568" max="2568" width="8.6640625" customWidth="1"/>
    <col min="2569" max="2569" width="7.33203125" customWidth="1"/>
    <col min="2570" max="2570" width="2.6640625" customWidth="1"/>
    <col min="2571" max="2571" width="8.33203125" customWidth="1"/>
    <col min="2572" max="2572" width="7.33203125" customWidth="1"/>
    <col min="2573" max="2573" width="2.6640625" customWidth="1"/>
    <col min="2574" max="2575" width="9.5546875" customWidth="1"/>
    <col min="2576" max="2576" width="2" customWidth="1"/>
    <col min="2577" max="2578" width="7.6640625" customWidth="1"/>
    <col min="2579" max="2579" width="3" customWidth="1"/>
    <col min="2580" max="2580" width="10.33203125" customWidth="1"/>
    <col min="2581" max="2581" width="7.33203125" customWidth="1"/>
    <col min="2582" max="2582" width="3" customWidth="1"/>
    <col min="2817" max="2817" width="35.6640625" customWidth="1"/>
    <col min="2818" max="2818" width="8.44140625" customWidth="1"/>
    <col min="2819" max="2819" width="7.33203125" customWidth="1"/>
    <col min="2820" max="2820" width="2.6640625" customWidth="1"/>
    <col min="2821" max="2821" width="8" customWidth="1"/>
    <col min="2822" max="2822" width="7.33203125" customWidth="1"/>
    <col min="2823" max="2823" width="2.6640625" customWidth="1"/>
    <col min="2824" max="2824" width="8.6640625" customWidth="1"/>
    <col min="2825" max="2825" width="7.33203125" customWidth="1"/>
    <col min="2826" max="2826" width="2.6640625" customWidth="1"/>
    <col min="2827" max="2827" width="8.33203125" customWidth="1"/>
    <col min="2828" max="2828" width="7.33203125" customWidth="1"/>
    <col min="2829" max="2829" width="2.6640625" customWidth="1"/>
    <col min="2830" max="2831" width="9.5546875" customWidth="1"/>
    <col min="2832" max="2832" width="2" customWidth="1"/>
    <col min="2833" max="2834" width="7.6640625" customWidth="1"/>
    <col min="2835" max="2835" width="3" customWidth="1"/>
    <col min="2836" max="2836" width="10.33203125" customWidth="1"/>
    <col min="2837" max="2837" width="7.33203125" customWidth="1"/>
    <col min="2838" max="2838" width="3" customWidth="1"/>
    <col min="3073" max="3073" width="35.6640625" customWidth="1"/>
    <col min="3074" max="3074" width="8.44140625" customWidth="1"/>
    <col min="3075" max="3075" width="7.33203125" customWidth="1"/>
    <col min="3076" max="3076" width="2.6640625" customWidth="1"/>
    <col min="3077" max="3077" width="8" customWidth="1"/>
    <col min="3078" max="3078" width="7.33203125" customWidth="1"/>
    <col min="3079" max="3079" width="2.6640625" customWidth="1"/>
    <col min="3080" max="3080" width="8.6640625" customWidth="1"/>
    <col min="3081" max="3081" width="7.33203125" customWidth="1"/>
    <col min="3082" max="3082" width="2.6640625" customWidth="1"/>
    <col min="3083" max="3083" width="8.33203125" customWidth="1"/>
    <col min="3084" max="3084" width="7.33203125" customWidth="1"/>
    <col min="3085" max="3085" width="2.6640625" customWidth="1"/>
    <col min="3086" max="3087" width="9.5546875" customWidth="1"/>
    <col min="3088" max="3088" width="2" customWidth="1"/>
    <col min="3089" max="3090" width="7.6640625" customWidth="1"/>
    <col min="3091" max="3091" width="3" customWidth="1"/>
    <col min="3092" max="3092" width="10.33203125" customWidth="1"/>
    <col min="3093" max="3093" width="7.33203125" customWidth="1"/>
    <col min="3094" max="3094" width="3" customWidth="1"/>
    <col min="3329" max="3329" width="35.6640625" customWidth="1"/>
    <col min="3330" max="3330" width="8.44140625" customWidth="1"/>
    <col min="3331" max="3331" width="7.33203125" customWidth="1"/>
    <col min="3332" max="3332" width="2.6640625" customWidth="1"/>
    <col min="3333" max="3333" width="8" customWidth="1"/>
    <col min="3334" max="3334" width="7.33203125" customWidth="1"/>
    <col min="3335" max="3335" width="2.6640625" customWidth="1"/>
    <col min="3336" max="3336" width="8.6640625" customWidth="1"/>
    <col min="3337" max="3337" width="7.33203125" customWidth="1"/>
    <col min="3338" max="3338" width="2.6640625" customWidth="1"/>
    <col min="3339" max="3339" width="8.33203125" customWidth="1"/>
    <col min="3340" max="3340" width="7.33203125" customWidth="1"/>
    <col min="3341" max="3341" width="2.6640625" customWidth="1"/>
    <col min="3342" max="3343" width="9.5546875" customWidth="1"/>
    <col min="3344" max="3344" width="2" customWidth="1"/>
    <col min="3345" max="3346" width="7.6640625" customWidth="1"/>
    <col min="3347" max="3347" width="3" customWidth="1"/>
    <col min="3348" max="3348" width="10.33203125" customWidth="1"/>
    <col min="3349" max="3349" width="7.33203125" customWidth="1"/>
    <col min="3350" max="3350" width="3" customWidth="1"/>
    <col min="3585" max="3585" width="35.6640625" customWidth="1"/>
    <col min="3586" max="3586" width="8.44140625" customWidth="1"/>
    <col min="3587" max="3587" width="7.33203125" customWidth="1"/>
    <col min="3588" max="3588" width="2.6640625" customWidth="1"/>
    <col min="3589" max="3589" width="8" customWidth="1"/>
    <col min="3590" max="3590" width="7.33203125" customWidth="1"/>
    <col min="3591" max="3591" width="2.6640625" customWidth="1"/>
    <col min="3592" max="3592" width="8.6640625" customWidth="1"/>
    <col min="3593" max="3593" width="7.33203125" customWidth="1"/>
    <col min="3594" max="3594" width="2.6640625" customWidth="1"/>
    <col min="3595" max="3595" width="8.33203125" customWidth="1"/>
    <col min="3596" max="3596" width="7.33203125" customWidth="1"/>
    <col min="3597" max="3597" width="2.6640625" customWidth="1"/>
    <col min="3598" max="3599" width="9.5546875" customWidth="1"/>
    <col min="3600" max="3600" width="2" customWidth="1"/>
    <col min="3601" max="3602" width="7.6640625" customWidth="1"/>
    <col min="3603" max="3603" width="3" customWidth="1"/>
    <col min="3604" max="3604" width="10.33203125" customWidth="1"/>
    <col min="3605" max="3605" width="7.33203125" customWidth="1"/>
    <col min="3606" max="3606" width="3" customWidth="1"/>
    <col min="3841" max="3841" width="35.6640625" customWidth="1"/>
    <col min="3842" max="3842" width="8.44140625" customWidth="1"/>
    <col min="3843" max="3843" width="7.33203125" customWidth="1"/>
    <col min="3844" max="3844" width="2.6640625" customWidth="1"/>
    <col min="3845" max="3845" width="8" customWidth="1"/>
    <col min="3846" max="3846" width="7.33203125" customWidth="1"/>
    <col min="3847" max="3847" width="2.6640625" customWidth="1"/>
    <col min="3848" max="3848" width="8.6640625" customWidth="1"/>
    <col min="3849" max="3849" width="7.33203125" customWidth="1"/>
    <col min="3850" max="3850" width="2.6640625" customWidth="1"/>
    <col min="3851" max="3851" width="8.33203125" customWidth="1"/>
    <col min="3852" max="3852" width="7.33203125" customWidth="1"/>
    <col min="3853" max="3853" width="2.6640625" customWidth="1"/>
    <col min="3854" max="3855" width="9.5546875" customWidth="1"/>
    <col min="3856" max="3856" width="2" customWidth="1"/>
    <col min="3857" max="3858" width="7.6640625" customWidth="1"/>
    <col min="3859" max="3859" width="3" customWidth="1"/>
    <col min="3860" max="3860" width="10.33203125" customWidth="1"/>
    <col min="3861" max="3861" width="7.33203125" customWidth="1"/>
    <col min="3862" max="3862" width="3" customWidth="1"/>
    <col min="4097" max="4097" width="35.6640625" customWidth="1"/>
    <col min="4098" max="4098" width="8.44140625" customWidth="1"/>
    <col min="4099" max="4099" width="7.33203125" customWidth="1"/>
    <col min="4100" max="4100" width="2.6640625" customWidth="1"/>
    <col min="4101" max="4101" width="8" customWidth="1"/>
    <col min="4102" max="4102" width="7.33203125" customWidth="1"/>
    <col min="4103" max="4103" width="2.6640625" customWidth="1"/>
    <col min="4104" max="4104" width="8.6640625" customWidth="1"/>
    <col min="4105" max="4105" width="7.33203125" customWidth="1"/>
    <col min="4106" max="4106" width="2.6640625" customWidth="1"/>
    <col min="4107" max="4107" width="8.33203125" customWidth="1"/>
    <col min="4108" max="4108" width="7.33203125" customWidth="1"/>
    <col min="4109" max="4109" width="2.6640625" customWidth="1"/>
    <col min="4110" max="4111" width="9.5546875" customWidth="1"/>
    <col min="4112" max="4112" width="2" customWidth="1"/>
    <col min="4113" max="4114" width="7.6640625" customWidth="1"/>
    <col min="4115" max="4115" width="3" customWidth="1"/>
    <col min="4116" max="4116" width="10.33203125" customWidth="1"/>
    <col min="4117" max="4117" width="7.33203125" customWidth="1"/>
    <col min="4118" max="4118" width="3" customWidth="1"/>
    <col min="4353" max="4353" width="35.6640625" customWidth="1"/>
    <col min="4354" max="4354" width="8.44140625" customWidth="1"/>
    <col min="4355" max="4355" width="7.33203125" customWidth="1"/>
    <col min="4356" max="4356" width="2.6640625" customWidth="1"/>
    <col min="4357" max="4357" width="8" customWidth="1"/>
    <col min="4358" max="4358" width="7.33203125" customWidth="1"/>
    <col min="4359" max="4359" width="2.6640625" customWidth="1"/>
    <col min="4360" max="4360" width="8.6640625" customWidth="1"/>
    <col min="4361" max="4361" width="7.33203125" customWidth="1"/>
    <col min="4362" max="4362" width="2.6640625" customWidth="1"/>
    <col min="4363" max="4363" width="8.33203125" customWidth="1"/>
    <col min="4364" max="4364" width="7.33203125" customWidth="1"/>
    <col min="4365" max="4365" width="2.6640625" customWidth="1"/>
    <col min="4366" max="4367" width="9.5546875" customWidth="1"/>
    <col min="4368" max="4368" width="2" customWidth="1"/>
    <col min="4369" max="4370" width="7.6640625" customWidth="1"/>
    <col min="4371" max="4371" width="3" customWidth="1"/>
    <col min="4372" max="4372" width="10.33203125" customWidth="1"/>
    <col min="4373" max="4373" width="7.33203125" customWidth="1"/>
    <col min="4374" max="4374" width="3" customWidth="1"/>
    <col min="4609" max="4609" width="35.6640625" customWidth="1"/>
    <col min="4610" max="4610" width="8.44140625" customWidth="1"/>
    <col min="4611" max="4611" width="7.33203125" customWidth="1"/>
    <col min="4612" max="4612" width="2.6640625" customWidth="1"/>
    <col min="4613" max="4613" width="8" customWidth="1"/>
    <col min="4614" max="4614" width="7.33203125" customWidth="1"/>
    <col min="4615" max="4615" width="2.6640625" customWidth="1"/>
    <col min="4616" max="4616" width="8.6640625" customWidth="1"/>
    <col min="4617" max="4617" width="7.33203125" customWidth="1"/>
    <col min="4618" max="4618" width="2.6640625" customWidth="1"/>
    <col min="4619" max="4619" width="8.33203125" customWidth="1"/>
    <col min="4620" max="4620" width="7.33203125" customWidth="1"/>
    <col min="4621" max="4621" width="2.6640625" customWidth="1"/>
    <col min="4622" max="4623" width="9.5546875" customWidth="1"/>
    <col min="4624" max="4624" width="2" customWidth="1"/>
    <col min="4625" max="4626" width="7.6640625" customWidth="1"/>
    <col min="4627" max="4627" width="3" customWidth="1"/>
    <col min="4628" max="4628" width="10.33203125" customWidth="1"/>
    <col min="4629" max="4629" width="7.33203125" customWidth="1"/>
    <col min="4630" max="4630" width="3" customWidth="1"/>
    <col min="4865" max="4865" width="35.6640625" customWidth="1"/>
    <col min="4866" max="4866" width="8.44140625" customWidth="1"/>
    <col min="4867" max="4867" width="7.33203125" customWidth="1"/>
    <col min="4868" max="4868" width="2.6640625" customWidth="1"/>
    <col min="4869" max="4869" width="8" customWidth="1"/>
    <col min="4870" max="4870" width="7.33203125" customWidth="1"/>
    <col min="4871" max="4871" width="2.6640625" customWidth="1"/>
    <col min="4872" max="4872" width="8.6640625" customWidth="1"/>
    <col min="4873" max="4873" width="7.33203125" customWidth="1"/>
    <col min="4874" max="4874" width="2.6640625" customWidth="1"/>
    <col min="4875" max="4875" width="8.33203125" customWidth="1"/>
    <col min="4876" max="4876" width="7.33203125" customWidth="1"/>
    <col min="4877" max="4877" width="2.6640625" customWidth="1"/>
    <col min="4878" max="4879" width="9.5546875" customWidth="1"/>
    <col min="4880" max="4880" width="2" customWidth="1"/>
    <col min="4881" max="4882" width="7.6640625" customWidth="1"/>
    <col min="4883" max="4883" width="3" customWidth="1"/>
    <col min="4884" max="4884" width="10.33203125" customWidth="1"/>
    <col min="4885" max="4885" width="7.33203125" customWidth="1"/>
    <col min="4886" max="4886" width="3" customWidth="1"/>
    <col min="5121" max="5121" width="35.6640625" customWidth="1"/>
    <col min="5122" max="5122" width="8.44140625" customWidth="1"/>
    <col min="5123" max="5123" width="7.33203125" customWidth="1"/>
    <col min="5124" max="5124" width="2.6640625" customWidth="1"/>
    <col min="5125" max="5125" width="8" customWidth="1"/>
    <col min="5126" max="5126" width="7.33203125" customWidth="1"/>
    <col min="5127" max="5127" width="2.6640625" customWidth="1"/>
    <col min="5128" max="5128" width="8.6640625" customWidth="1"/>
    <col min="5129" max="5129" width="7.33203125" customWidth="1"/>
    <col min="5130" max="5130" width="2.6640625" customWidth="1"/>
    <col min="5131" max="5131" width="8.33203125" customWidth="1"/>
    <col min="5132" max="5132" width="7.33203125" customWidth="1"/>
    <col min="5133" max="5133" width="2.6640625" customWidth="1"/>
    <col min="5134" max="5135" width="9.5546875" customWidth="1"/>
    <col min="5136" max="5136" width="2" customWidth="1"/>
    <col min="5137" max="5138" width="7.6640625" customWidth="1"/>
    <col min="5139" max="5139" width="3" customWidth="1"/>
    <col min="5140" max="5140" width="10.33203125" customWidth="1"/>
    <col min="5141" max="5141" width="7.33203125" customWidth="1"/>
    <col min="5142" max="5142" width="3" customWidth="1"/>
    <col min="5377" max="5377" width="35.6640625" customWidth="1"/>
    <col min="5378" max="5378" width="8.44140625" customWidth="1"/>
    <col min="5379" max="5379" width="7.33203125" customWidth="1"/>
    <col min="5380" max="5380" width="2.6640625" customWidth="1"/>
    <col min="5381" max="5381" width="8" customWidth="1"/>
    <col min="5382" max="5382" width="7.33203125" customWidth="1"/>
    <col min="5383" max="5383" width="2.6640625" customWidth="1"/>
    <col min="5384" max="5384" width="8.6640625" customWidth="1"/>
    <col min="5385" max="5385" width="7.33203125" customWidth="1"/>
    <col min="5386" max="5386" width="2.6640625" customWidth="1"/>
    <col min="5387" max="5387" width="8.33203125" customWidth="1"/>
    <col min="5388" max="5388" width="7.33203125" customWidth="1"/>
    <col min="5389" max="5389" width="2.6640625" customWidth="1"/>
    <col min="5390" max="5391" width="9.5546875" customWidth="1"/>
    <col min="5392" max="5392" width="2" customWidth="1"/>
    <col min="5393" max="5394" width="7.6640625" customWidth="1"/>
    <col min="5395" max="5395" width="3" customWidth="1"/>
    <col min="5396" max="5396" width="10.33203125" customWidth="1"/>
    <col min="5397" max="5397" width="7.33203125" customWidth="1"/>
    <col min="5398" max="5398" width="3" customWidth="1"/>
    <col min="5633" max="5633" width="35.6640625" customWidth="1"/>
    <col min="5634" max="5634" width="8.44140625" customWidth="1"/>
    <col min="5635" max="5635" width="7.33203125" customWidth="1"/>
    <col min="5636" max="5636" width="2.6640625" customWidth="1"/>
    <col min="5637" max="5637" width="8" customWidth="1"/>
    <col min="5638" max="5638" width="7.33203125" customWidth="1"/>
    <col min="5639" max="5639" width="2.6640625" customWidth="1"/>
    <col min="5640" max="5640" width="8.6640625" customWidth="1"/>
    <col min="5641" max="5641" width="7.33203125" customWidth="1"/>
    <col min="5642" max="5642" width="2.6640625" customWidth="1"/>
    <col min="5643" max="5643" width="8.33203125" customWidth="1"/>
    <col min="5644" max="5644" width="7.33203125" customWidth="1"/>
    <col min="5645" max="5645" width="2.6640625" customWidth="1"/>
    <col min="5646" max="5647" width="9.5546875" customWidth="1"/>
    <col min="5648" max="5648" width="2" customWidth="1"/>
    <col min="5649" max="5650" width="7.6640625" customWidth="1"/>
    <col min="5651" max="5651" width="3" customWidth="1"/>
    <col min="5652" max="5652" width="10.33203125" customWidth="1"/>
    <col min="5653" max="5653" width="7.33203125" customWidth="1"/>
    <col min="5654" max="5654" width="3" customWidth="1"/>
    <col min="5889" max="5889" width="35.6640625" customWidth="1"/>
    <col min="5890" max="5890" width="8.44140625" customWidth="1"/>
    <col min="5891" max="5891" width="7.33203125" customWidth="1"/>
    <col min="5892" max="5892" width="2.6640625" customWidth="1"/>
    <col min="5893" max="5893" width="8" customWidth="1"/>
    <col min="5894" max="5894" width="7.33203125" customWidth="1"/>
    <col min="5895" max="5895" width="2.6640625" customWidth="1"/>
    <col min="5896" max="5896" width="8.6640625" customWidth="1"/>
    <col min="5897" max="5897" width="7.33203125" customWidth="1"/>
    <col min="5898" max="5898" width="2.6640625" customWidth="1"/>
    <col min="5899" max="5899" width="8.33203125" customWidth="1"/>
    <col min="5900" max="5900" width="7.33203125" customWidth="1"/>
    <col min="5901" max="5901" width="2.6640625" customWidth="1"/>
    <col min="5902" max="5903" width="9.5546875" customWidth="1"/>
    <col min="5904" max="5904" width="2" customWidth="1"/>
    <col min="5905" max="5906" width="7.6640625" customWidth="1"/>
    <col min="5907" max="5907" width="3" customWidth="1"/>
    <col min="5908" max="5908" width="10.33203125" customWidth="1"/>
    <col min="5909" max="5909" width="7.33203125" customWidth="1"/>
    <col min="5910" max="5910" width="3" customWidth="1"/>
    <col min="6145" max="6145" width="35.6640625" customWidth="1"/>
    <col min="6146" max="6146" width="8.44140625" customWidth="1"/>
    <col min="6147" max="6147" width="7.33203125" customWidth="1"/>
    <col min="6148" max="6148" width="2.6640625" customWidth="1"/>
    <col min="6149" max="6149" width="8" customWidth="1"/>
    <col min="6150" max="6150" width="7.33203125" customWidth="1"/>
    <col min="6151" max="6151" width="2.6640625" customWidth="1"/>
    <col min="6152" max="6152" width="8.6640625" customWidth="1"/>
    <col min="6153" max="6153" width="7.33203125" customWidth="1"/>
    <col min="6154" max="6154" width="2.6640625" customWidth="1"/>
    <col min="6155" max="6155" width="8.33203125" customWidth="1"/>
    <col min="6156" max="6156" width="7.33203125" customWidth="1"/>
    <col min="6157" max="6157" width="2.6640625" customWidth="1"/>
    <col min="6158" max="6159" width="9.5546875" customWidth="1"/>
    <col min="6160" max="6160" width="2" customWidth="1"/>
    <col min="6161" max="6162" width="7.6640625" customWidth="1"/>
    <col min="6163" max="6163" width="3" customWidth="1"/>
    <col min="6164" max="6164" width="10.33203125" customWidth="1"/>
    <col min="6165" max="6165" width="7.33203125" customWidth="1"/>
    <col min="6166" max="6166" width="3" customWidth="1"/>
    <col min="6401" max="6401" width="35.6640625" customWidth="1"/>
    <col min="6402" max="6402" width="8.44140625" customWidth="1"/>
    <col min="6403" max="6403" width="7.33203125" customWidth="1"/>
    <col min="6404" max="6404" width="2.6640625" customWidth="1"/>
    <col min="6405" max="6405" width="8" customWidth="1"/>
    <col min="6406" max="6406" width="7.33203125" customWidth="1"/>
    <col min="6407" max="6407" width="2.6640625" customWidth="1"/>
    <col min="6408" max="6408" width="8.6640625" customWidth="1"/>
    <col min="6409" max="6409" width="7.33203125" customWidth="1"/>
    <col min="6410" max="6410" width="2.6640625" customWidth="1"/>
    <col min="6411" max="6411" width="8.33203125" customWidth="1"/>
    <col min="6412" max="6412" width="7.33203125" customWidth="1"/>
    <col min="6413" max="6413" width="2.6640625" customWidth="1"/>
    <col min="6414" max="6415" width="9.5546875" customWidth="1"/>
    <col min="6416" max="6416" width="2" customWidth="1"/>
    <col min="6417" max="6418" width="7.6640625" customWidth="1"/>
    <col min="6419" max="6419" width="3" customWidth="1"/>
    <col min="6420" max="6420" width="10.33203125" customWidth="1"/>
    <col min="6421" max="6421" width="7.33203125" customWidth="1"/>
    <col min="6422" max="6422" width="3" customWidth="1"/>
    <col min="6657" max="6657" width="35.6640625" customWidth="1"/>
    <col min="6658" max="6658" width="8.44140625" customWidth="1"/>
    <col min="6659" max="6659" width="7.33203125" customWidth="1"/>
    <col min="6660" max="6660" width="2.6640625" customWidth="1"/>
    <col min="6661" max="6661" width="8" customWidth="1"/>
    <col min="6662" max="6662" width="7.33203125" customWidth="1"/>
    <col min="6663" max="6663" width="2.6640625" customWidth="1"/>
    <col min="6664" max="6664" width="8.6640625" customWidth="1"/>
    <col min="6665" max="6665" width="7.33203125" customWidth="1"/>
    <col min="6666" max="6666" width="2.6640625" customWidth="1"/>
    <col min="6667" max="6667" width="8.33203125" customWidth="1"/>
    <col min="6668" max="6668" width="7.33203125" customWidth="1"/>
    <col min="6669" max="6669" width="2.6640625" customWidth="1"/>
    <col min="6670" max="6671" width="9.5546875" customWidth="1"/>
    <col min="6672" max="6672" width="2" customWidth="1"/>
    <col min="6673" max="6674" width="7.6640625" customWidth="1"/>
    <col min="6675" max="6675" width="3" customWidth="1"/>
    <col min="6676" max="6676" width="10.33203125" customWidth="1"/>
    <col min="6677" max="6677" width="7.33203125" customWidth="1"/>
    <col min="6678" max="6678" width="3" customWidth="1"/>
    <col min="6913" max="6913" width="35.6640625" customWidth="1"/>
    <col min="6914" max="6914" width="8.44140625" customWidth="1"/>
    <col min="6915" max="6915" width="7.33203125" customWidth="1"/>
    <col min="6916" max="6916" width="2.6640625" customWidth="1"/>
    <col min="6917" max="6917" width="8" customWidth="1"/>
    <col min="6918" max="6918" width="7.33203125" customWidth="1"/>
    <col min="6919" max="6919" width="2.6640625" customWidth="1"/>
    <col min="6920" max="6920" width="8.6640625" customWidth="1"/>
    <col min="6921" max="6921" width="7.33203125" customWidth="1"/>
    <col min="6922" max="6922" width="2.6640625" customWidth="1"/>
    <col min="6923" max="6923" width="8.33203125" customWidth="1"/>
    <col min="6924" max="6924" width="7.33203125" customWidth="1"/>
    <col min="6925" max="6925" width="2.6640625" customWidth="1"/>
    <col min="6926" max="6927" width="9.5546875" customWidth="1"/>
    <col min="6928" max="6928" width="2" customWidth="1"/>
    <col min="6929" max="6930" width="7.6640625" customWidth="1"/>
    <col min="6931" max="6931" width="3" customWidth="1"/>
    <col min="6932" max="6932" width="10.33203125" customWidth="1"/>
    <col min="6933" max="6933" width="7.33203125" customWidth="1"/>
    <col min="6934" max="6934" width="3" customWidth="1"/>
    <col min="7169" max="7169" width="35.6640625" customWidth="1"/>
    <col min="7170" max="7170" width="8.44140625" customWidth="1"/>
    <col min="7171" max="7171" width="7.33203125" customWidth="1"/>
    <col min="7172" max="7172" width="2.6640625" customWidth="1"/>
    <col min="7173" max="7173" width="8" customWidth="1"/>
    <col min="7174" max="7174" width="7.33203125" customWidth="1"/>
    <col min="7175" max="7175" width="2.6640625" customWidth="1"/>
    <col min="7176" max="7176" width="8.6640625" customWidth="1"/>
    <col min="7177" max="7177" width="7.33203125" customWidth="1"/>
    <col min="7178" max="7178" width="2.6640625" customWidth="1"/>
    <col min="7179" max="7179" width="8.33203125" customWidth="1"/>
    <col min="7180" max="7180" width="7.33203125" customWidth="1"/>
    <col min="7181" max="7181" width="2.6640625" customWidth="1"/>
    <col min="7182" max="7183" width="9.5546875" customWidth="1"/>
    <col min="7184" max="7184" width="2" customWidth="1"/>
    <col min="7185" max="7186" width="7.6640625" customWidth="1"/>
    <col min="7187" max="7187" width="3" customWidth="1"/>
    <col min="7188" max="7188" width="10.33203125" customWidth="1"/>
    <col min="7189" max="7189" width="7.33203125" customWidth="1"/>
    <col min="7190" max="7190" width="3" customWidth="1"/>
    <col min="7425" max="7425" width="35.6640625" customWidth="1"/>
    <col min="7426" max="7426" width="8.44140625" customWidth="1"/>
    <col min="7427" max="7427" width="7.33203125" customWidth="1"/>
    <col min="7428" max="7428" width="2.6640625" customWidth="1"/>
    <col min="7429" max="7429" width="8" customWidth="1"/>
    <col min="7430" max="7430" width="7.33203125" customWidth="1"/>
    <col min="7431" max="7431" width="2.6640625" customWidth="1"/>
    <col min="7432" max="7432" width="8.6640625" customWidth="1"/>
    <col min="7433" max="7433" width="7.33203125" customWidth="1"/>
    <col min="7434" max="7434" width="2.6640625" customWidth="1"/>
    <col min="7435" max="7435" width="8.33203125" customWidth="1"/>
    <col min="7436" max="7436" width="7.33203125" customWidth="1"/>
    <col min="7437" max="7437" width="2.6640625" customWidth="1"/>
    <col min="7438" max="7439" width="9.5546875" customWidth="1"/>
    <col min="7440" max="7440" width="2" customWidth="1"/>
    <col min="7441" max="7442" width="7.6640625" customWidth="1"/>
    <col min="7443" max="7443" width="3" customWidth="1"/>
    <col min="7444" max="7444" width="10.33203125" customWidth="1"/>
    <col min="7445" max="7445" width="7.33203125" customWidth="1"/>
    <col min="7446" max="7446" width="3" customWidth="1"/>
    <col min="7681" max="7681" width="35.6640625" customWidth="1"/>
    <col min="7682" max="7682" width="8.44140625" customWidth="1"/>
    <col min="7683" max="7683" width="7.33203125" customWidth="1"/>
    <col min="7684" max="7684" width="2.6640625" customWidth="1"/>
    <col min="7685" max="7685" width="8" customWidth="1"/>
    <col min="7686" max="7686" width="7.33203125" customWidth="1"/>
    <col min="7687" max="7687" width="2.6640625" customWidth="1"/>
    <col min="7688" max="7688" width="8.6640625" customWidth="1"/>
    <col min="7689" max="7689" width="7.33203125" customWidth="1"/>
    <col min="7690" max="7690" width="2.6640625" customWidth="1"/>
    <col min="7691" max="7691" width="8.33203125" customWidth="1"/>
    <col min="7692" max="7692" width="7.33203125" customWidth="1"/>
    <col min="7693" max="7693" width="2.6640625" customWidth="1"/>
    <col min="7694" max="7695" width="9.5546875" customWidth="1"/>
    <col min="7696" max="7696" width="2" customWidth="1"/>
    <col min="7697" max="7698" width="7.6640625" customWidth="1"/>
    <col min="7699" max="7699" width="3" customWidth="1"/>
    <col min="7700" max="7700" width="10.33203125" customWidth="1"/>
    <col min="7701" max="7701" width="7.33203125" customWidth="1"/>
    <col min="7702" max="7702" width="3" customWidth="1"/>
    <col min="7937" max="7937" width="35.6640625" customWidth="1"/>
    <col min="7938" max="7938" width="8.44140625" customWidth="1"/>
    <col min="7939" max="7939" width="7.33203125" customWidth="1"/>
    <col min="7940" max="7940" width="2.6640625" customWidth="1"/>
    <col min="7941" max="7941" width="8" customWidth="1"/>
    <col min="7942" max="7942" width="7.33203125" customWidth="1"/>
    <col min="7943" max="7943" width="2.6640625" customWidth="1"/>
    <col min="7944" max="7944" width="8.6640625" customWidth="1"/>
    <col min="7945" max="7945" width="7.33203125" customWidth="1"/>
    <col min="7946" max="7946" width="2.6640625" customWidth="1"/>
    <col min="7947" max="7947" width="8.33203125" customWidth="1"/>
    <col min="7948" max="7948" width="7.33203125" customWidth="1"/>
    <col min="7949" max="7949" width="2.6640625" customWidth="1"/>
    <col min="7950" max="7951" width="9.5546875" customWidth="1"/>
    <col min="7952" max="7952" width="2" customWidth="1"/>
    <col min="7953" max="7954" width="7.6640625" customWidth="1"/>
    <col min="7955" max="7955" width="3" customWidth="1"/>
    <col min="7956" max="7956" width="10.33203125" customWidth="1"/>
    <col min="7957" max="7957" width="7.33203125" customWidth="1"/>
    <col min="7958" max="7958" width="3" customWidth="1"/>
    <col min="8193" max="8193" width="35.6640625" customWidth="1"/>
    <col min="8194" max="8194" width="8.44140625" customWidth="1"/>
    <col min="8195" max="8195" width="7.33203125" customWidth="1"/>
    <col min="8196" max="8196" width="2.6640625" customWidth="1"/>
    <col min="8197" max="8197" width="8" customWidth="1"/>
    <col min="8198" max="8198" width="7.33203125" customWidth="1"/>
    <col min="8199" max="8199" width="2.6640625" customWidth="1"/>
    <col min="8200" max="8200" width="8.6640625" customWidth="1"/>
    <col min="8201" max="8201" width="7.33203125" customWidth="1"/>
    <col min="8202" max="8202" width="2.6640625" customWidth="1"/>
    <col min="8203" max="8203" width="8.33203125" customWidth="1"/>
    <col min="8204" max="8204" width="7.33203125" customWidth="1"/>
    <col min="8205" max="8205" width="2.6640625" customWidth="1"/>
    <col min="8206" max="8207" width="9.5546875" customWidth="1"/>
    <col min="8208" max="8208" width="2" customWidth="1"/>
    <col min="8209" max="8210" width="7.6640625" customWidth="1"/>
    <col min="8211" max="8211" width="3" customWidth="1"/>
    <col min="8212" max="8212" width="10.33203125" customWidth="1"/>
    <col min="8213" max="8213" width="7.33203125" customWidth="1"/>
    <col min="8214" max="8214" width="3" customWidth="1"/>
    <col min="8449" max="8449" width="35.6640625" customWidth="1"/>
    <col min="8450" max="8450" width="8.44140625" customWidth="1"/>
    <col min="8451" max="8451" width="7.33203125" customWidth="1"/>
    <col min="8452" max="8452" width="2.6640625" customWidth="1"/>
    <col min="8453" max="8453" width="8" customWidth="1"/>
    <col min="8454" max="8454" width="7.33203125" customWidth="1"/>
    <col min="8455" max="8455" width="2.6640625" customWidth="1"/>
    <col min="8456" max="8456" width="8.6640625" customWidth="1"/>
    <col min="8457" max="8457" width="7.33203125" customWidth="1"/>
    <col min="8458" max="8458" width="2.6640625" customWidth="1"/>
    <col min="8459" max="8459" width="8.33203125" customWidth="1"/>
    <col min="8460" max="8460" width="7.33203125" customWidth="1"/>
    <col min="8461" max="8461" width="2.6640625" customWidth="1"/>
    <col min="8462" max="8463" width="9.5546875" customWidth="1"/>
    <col min="8464" max="8464" width="2" customWidth="1"/>
    <col min="8465" max="8466" width="7.6640625" customWidth="1"/>
    <col min="8467" max="8467" width="3" customWidth="1"/>
    <col min="8468" max="8468" width="10.33203125" customWidth="1"/>
    <col min="8469" max="8469" width="7.33203125" customWidth="1"/>
    <col min="8470" max="8470" width="3" customWidth="1"/>
    <col min="8705" max="8705" width="35.6640625" customWidth="1"/>
    <col min="8706" max="8706" width="8.44140625" customWidth="1"/>
    <col min="8707" max="8707" width="7.33203125" customWidth="1"/>
    <col min="8708" max="8708" width="2.6640625" customWidth="1"/>
    <col min="8709" max="8709" width="8" customWidth="1"/>
    <col min="8710" max="8710" width="7.33203125" customWidth="1"/>
    <col min="8711" max="8711" width="2.6640625" customWidth="1"/>
    <col min="8712" max="8712" width="8.6640625" customWidth="1"/>
    <col min="8713" max="8713" width="7.33203125" customWidth="1"/>
    <col min="8714" max="8714" width="2.6640625" customWidth="1"/>
    <col min="8715" max="8715" width="8.33203125" customWidth="1"/>
    <col min="8716" max="8716" width="7.33203125" customWidth="1"/>
    <col min="8717" max="8717" width="2.6640625" customWidth="1"/>
    <col min="8718" max="8719" width="9.5546875" customWidth="1"/>
    <col min="8720" max="8720" width="2" customWidth="1"/>
    <col min="8721" max="8722" width="7.6640625" customWidth="1"/>
    <col min="8723" max="8723" width="3" customWidth="1"/>
    <col min="8724" max="8724" width="10.33203125" customWidth="1"/>
    <col min="8725" max="8725" width="7.33203125" customWidth="1"/>
    <col min="8726" max="8726" width="3" customWidth="1"/>
    <col min="8961" max="8961" width="35.6640625" customWidth="1"/>
    <col min="8962" max="8962" width="8.44140625" customWidth="1"/>
    <col min="8963" max="8963" width="7.33203125" customWidth="1"/>
    <col min="8964" max="8964" width="2.6640625" customWidth="1"/>
    <col min="8965" max="8965" width="8" customWidth="1"/>
    <col min="8966" max="8966" width="7.33203125" customWidth="1"/>
    <col min="8967" max="8967" width="2.6640625" customWidth="1"/>
    <col min="8968" max="8968" width="8.6640625" customWidth="1"/>
    <col min="8969" max="8969" width="7.33203125" customWidth="1"/>
    <col min="8970" max="8970" width="2.6640625" customWidth="1"/>
    <col min="8971" max="8971" width="8.33203125" customWidth="1"/>
    <col min="8972" max="8972" width="7.33203125" customWidth="1"/>
    <col min="8973" max="8973" width="2.6640625" customWidth="1"/>
    <col min="8974" max="8975" width="9.5546875" customWidth="1"/>
    <col min="8976" max="8976" width="2" customWidth="1"/>
    <col min="8977" max="8978" width="7.6640625" customWidth="1"/>
    <col min="8979" max="8979" width="3" customWidth="1"/>
    <col min="8980" max="8980" width="10.33203125" customWidth="1"/>
    <col min="8981" max="8981" width="7.33203125" customWidth="1"/>
    <col min="8982" max="8982" width="3" customWidth="1"/>
    <col min="9217" max="9217" width="35.6640625" customWidth="1"/>
    <col min="9218" max="9218" width="8.44140625" customWidth="1"/>
    <col min="9219" max="9219" width="7.33203125" customWidth="1"/>
    <col min="9220" max="9220" width="2.6640625" customWidth="1"/>
    <col min="9221" max="9221" width="8" customWidth="1"/>
    <col min="9222" max="9222" width="7.33203125" customWidth="1"/>
    <col min="9223" max="9223" width="2.6640625" customWidth="1"/>
    <col min="9224" max="9224" width="8.6640625" customWidth="1"/>
    <col min="9225" max="9225" width="7.33203125" customWidth="1"/>
    <col min="9226" max="9226" width="2.6640625" customWidth="1"/>
    <col min="9227" max="9227" width="8.33203125" customWidth="1"/>
    <col min="9228" max="9228" width="7.33203125" customWidth="1"/>
    <col min="9229" max="9229" width="2.6640625" customWidth="1"/>
    <col min="9230" max="9231" width="9.5546875" customWidth="1"/>
    <col min="9232" max="9232" width="2" customWidth="1"/>
    <col min="9233" max="9234" width="7.6640625" customWidth="1"/>
    <col min="9235" max="9235" width="3" customWidth="1"/>
    <col min="9236" max="9236" width="10.33203125" customWidth="1"/>
    <col min="9237" max="9237" width="7.33203125" customWidth="1"/>
    <col min="9238" max="9238" width="3" customWidth="1"/>
    <col min="9473" max="9473" width="35.6640625" customWidth="1"/>
    <col min="9474" max="9474" width="8.44140625" customWidth="1"/>
    <col min="9475" max="9475" width="7.33203125" customWidth="1"/>
    <col min="9476" max="9476" width="2.6640625" customWidth="1"/>
    <col min="9477" max="9477" width="8" customWidth="1"/>
    <col min="9478" max="9478" width="7.33203125" customWidth="1"/>
    <col min="9479" max="9479" width="2.6640625" customWidth="1"/>
    <col min="9480" max="9480" width="8.6640625" customWidth="1"/>
    <col min="9481" max="9481" width="7.33203125" customWidth="1"/>
    <col min="9482" max="9482" width="2.6640625" customWidth="1"/>
    <col min="9483" max="9483" width="8.33203125" customWidth="1"/>
    <col min="9484" max="9484" width="7.33203125" customWidth="1"/>
    <col min="9485" max="9485" width="2.6640625" customWidth="1"/>
    <col min="9486" max="9487" width="9.5546875" customWidth="1"/>
    <col min="9488" max="9488" width="2" customWidth="1"/>
    <col min="9489" max="9490" width="7.6640625" customWidth="1"/>
    <col min="9491" max="9491" width="3" customWidth="1"/>
    <col min="9492" max="9492" width="10.33203125" customWidth="1"/>
    <col min="9493" max="9493" width="7.33203125" customWidth="1"/>
    <col min="9494" max="9494" width="3" customWidth="1"/>
    <col min="9729" max="9729" width="35.6640625" customWidth="1"/>
    <col min="9730" max="9730" width="8.44140625" customWidth="1"/>
    <col min="9731" max="9731" width="7.33203125" customWidth="1"/>
    <col min="9732" max="9732" width="2.6640625" customWidth="1"/>
    <col min="9733" max="9733" width="8" customWidth="1"/>
    <col min="9734" max="9734" width="7.33203125" customWidth="1"/>
    <col min="9735" max="9735" width="2.6640625" customWidth="1"/>
    <col min="9736" max="9736" width="8.6640625" customWidth="1"/>
    <col min="9737" max="9737" width="7.33203125" customWidth="1"/>
    <col min="9738" max="9738" width="2.6640625" customWidth="1"/>
    <col min="9739" max="9739" width="8.33203125" customWidth="1"/>
    <col min="9740" max="9740" width="7.33203125" customWidth="1"/>
    <col min="9741" max="9741" width="2.6640625" customWidth="1"/>
    <col min="9742" max="9743" width="9.5546875" customWidth="1"/>
    <col min="9744" max="9744" width="2" customWidth="1"/>
    <col min="9745" max="9746" width="7.6640625" customWidth="1"/>
    <col min="9747" max="9747" width="3" customWidth="1"/>
    <col min="9748" max="9748" width="10.33203125" customWidth="1"/>
    <col min="9749" max="9749" width="7.33203125" customWidth="1"/>
    <col min="9750" max="9750" width="3" customWidth="1"/>
    <col min="9985" max="9985" width="35.6640625" customWidth="1"/>
    <col min="9986" max="9986" width="8.44140625" customWidth="1"/>
    <col min="9987" max="9987" width="7.33203125" customWidth="1"/>
    <col min="9988" max="9988" width="2.6640625" customWidth="1"/>
    <col min="9989" max="9989" width="8" customWidth="1"/>
    <col min="9990" max="9990" width="7.33203125" customWidth="1"/>
    <col min="9991" max="9991" width="2.6640625" customWidth="1"/>
    <col min="9992" max="9992" width="8.6640625" customWidth="1"/>
    <col min="9993" max="9993" width="7.33203125" customWidth="1"/>
    <col min="9994" max="9994" width="2.6640625" customWidth="1"/>
    <col min="9995" max="9995" width="8.33203125" customWidth="1"/>
    <col min="9996" max="9996" width="7.33203125" customWidth="1"/>
    <col min="9997" max="9997" width="2.6640625" customWidth="1"/>
    <col min="9998" max="9999" width="9.5546875" customWidth="1"/>
    <col min="10000" max="10000" width="2" customWidth="1"/>
    <col min="10001" max="10002" width="7.6640625" customWidth="1"/>
    <col min="10003" max="10003" width="3" customWidth="1"/>
    <col min="10004" max="10004" width="10.33203125" customWidth="1"/>
    <col min="10005" max="10005" width="7.33203125" customWidth="1"/>
    <col min="10006" max="10006" width="3" customWidth="1"/>
    <col min="10241" max="10241" width="35.6640625" customWidth="1"/>
    <col min="10242" max="10242" width="8.44140625" customWidth="1"/>
    <col min="10243" max="10243" width="7.33203125" customWidth="1"/>
    <col min="10244" max="10244" width="2.6640625" customWidth="1"/>
    <col min="10245" max="10245" width="8" customWidth="1"/>
    <col min="10246" max="10246" width="7.33203125" customWidth="1"/>
    <col min="10247" max="10247" width="2.6640625" customWidth="1"/>
    <col min="10248" max="10248" width="8.6640625" customWidth="1"/>
    <col min="10249" max="10249" width="7.33203125" customWidth="1"/>
    <col min="10250" max="10250" width="2.6640625" customWidth="1"/>
    <col min="10251" max="10251" width="8.33203125" customWidth="1"/>
    <col min="10252" max="10252" width="7.33203125" customWidth="1"/>
    <col min="10253" max="10253" width="2.6640625" customWidth="1"/>
    <col min="10254" max="10255" width="9.5546875" customWidth="1"/>
    <col min="10256" max="10256" width="2" customWidth="1"/>
    <col min="10257" max="10258" width="7.6640625" customWidth="1"/>
    <col min="10259" max="10259" width="3" customWidth="1"/>
    <col min="10260" max="10260" width="10.33203125" customWidth="1"/>
    <col min="10261" max="10261" width="7.33203125" customWidth="1"/>
    <col min="10262" max="10262" width="3" customWidth="1"/>
    <col min="10497" max="10497" width="35.6640625" customWidth="1"/>
    <col min="10498" max="10498" width="8.44140625" customWidth="1"/>
    <col min="10499" max="10499" width="7.33203125" customWidth="1"/>
    <col min="10500" max="10500" width="2.6640625" customWidth="1"/>
    <col min="10501" max="10501" width="8" customWidth="1"/>
    <col min="10502" max="10502" width="7.33203125" customWidth="1"/>
    <col min="10503" max="10503" width="2.6640625" customWidth="1"/>
    <col min="10504" max="10504" width="8.6640625" customWidth="1"/>
    <col min="10505" max="10505" width="7.33203125" customWidth="1"/>
    <col min="10506" max="10506" width="2.6640625" customWidth="1"/>
    <col min="10507" max="10507" width="8.33203125" customWidth="1"/>
    <col min="10508" max="10508" width="7.33203125" customWidth="1"/>
    <col min="10509" max="10509" width="2.6640625" customWidth="1"/>
    <col min="10510" max="10511" width="9.5546875" customWidth="1"/>
    <col min="10512" max="10512" width="2" customWidth="1"/>
    <col min="10513" max="10514" width="7.6640625" customWidth="1"/>
    <col min="10515" max="10515" width="3" customWidth="1"/>
    <col min="10516" max="10516" width="10.33203125" customWidth="1"/>
    <col min="10517" max="10517" width="7.33203125" customWidth="1"/>
    <col min="10518" max="10518" width="3" customWidth="1"/>
    <col min="10753" max="10753" width="35.6640625" customWidth="1"/>
    <col min="10754" max="10754" width="8.44140625" customWidth="1"/>
    <col min="10755" max="10755" width="7.33203125" customWidth="1"/>
    <col min="10756" max="10756" width="2.6640625" customWidth="1"/>
    <col min="10757" max="10757" width="8" customWidth="1"/>
    <col min="10758" max="10758" width="7.33203125" customWidth="1"/>
    <col min="10759" max="10759" width="2.6640625" customWidth="1"/>
    <col min="10760" max="10760" width="8.6640625" customWidth="1"/>
    <col min="10761" max="10761" width="7.33203125" customWidth="1"/>
    <col min="10762" max="10762" width="2.6640625" customWidth="1"/>
    <col min="10763" max="10763" width="8.33203125" customWidth="1"/>
    <col min="10764" max="10764" width="7.33203125" customWidth="1"/>
    <col min="10765" max="10765" width="2.6640625" customWidth="1"/>
    <col min="10766" max="10767" width="9.5546875" customWidth="1"/>
    <col min="10768" max="10768" width="2" customWidth="1"/>
    <col min="10769" max="10770" width="7.6640625" customWidth="1"/>
    <col min="10771" max="10771" width="3" customWidth="1"/>
    <col min="10772" max="10772" width="10.33203125" customWidth="1"/>
    <col min="10773" max="10773" width="7.33203125" customWidth="1"/>
    <col min="10774" max="10774" width="3" customWidth="1"/>
    <col min="11009" max="11009" width="35.6640625" customWidth="1"/>
    <col min="11010" max="11010" width="8.44140625" customWidth="1"/>
    <col min="11011" max="11011" width="7.33203125" customWidth="1"/>
    <col min="11012" max="11012" width="2.6640625" customWidth="1"/>
    <col min="11013" max="11013" width="8" customWidth="1"/>
    <col min="11014" max="11014" width="7.33203125" customWidth="1"/>
    <col min="11015" max="11015" width="2.6640625" customWidth="1"/>
    <col min="11016" max="11016" width="8.6640625" customWidth="1"/>
    <col min="11017" max="11017" width="7.33203125" customWidth="1"/>
    <col min="11018" max="11018" width="2.6640625" customWidth="1"/>
    <col min="11019" max="11019" width="8.33203125" customWidth="1"/>
    <col min="11020" max="11020" width="7.33203125" customWidth="1"/>
    <col min="11021" max="11021" width="2.6640625" customWidth="1"/>
    <col min="11022" max="11023" width="9.5546875" customWidth="1"/>
    <col min="11024" max="11024" width="2" customWidth="1"/>
    <col min="11025" max="11026" width="7.6640625" customWidth="1"/>
    <col min="11027" max="11027" width="3" customWidth="1"/>
    <col min="11028" max="11028" width="10.33203125" customWidth="1"/>
    <col min="11029" max="11029" width="7.33203125" customWidth="1"/>
    <col min="11030" max="11030" width="3" customWidth="1"/>
    <col min="11265" max="11265" width="35.6640625" customWidth="1"/>
    <col min="11266" max="11266" width="8.44140625" customWidth="1"/>
    <col min="11267" max="11267" width="7.33203125" customWidth="1"/>
    <col min="11268" max="11268" width="2.6640625" customWidth="1"/>
    <col min="11269" max="11269" width="8" customWidth="1"/>
    <col min="11270" max="11270" width="7.33203125" customWidth="1"/>
    <col min="11271" max="11271" width="2.6640625" customWidth="1"/>
    <col min="11272" max="11272" width="8.6640625" customWidth="1"/>
    <col min="11273" max="11273" width="7.33203125" customWidth="1"/>
    <col min="11274" max="11274" width="2.6640625" customWidth="1"/>
    <col min="11275" max="11275" width="8.33203125" customWidth="1"/>
    <col min="11276" max="11276" width="7.33203125" customWidth="1"/>
    <col min="11277" max="11277" width="2.6640625" customWidth="1"/>
    <col min="11278" max="11279" width="9.5546875" customWidth="1"/>
    <col min="11280" max="11280" width="2" customWidth="1"/>
    <col min="11281" max="11282" width="7.6640625" customWidth="1"/>
    <col min="11283" max="11283" width="3" customWidth="1"/>
    <col min="11284" max="11284" width="10.33203125" customWidth="1"/>
    <col min="11285" max="11285" width="7.33203125" customWidth="1"/>
    <col min="11286" max="11286" width="3" customWidth="1"/>
    <col min="11521" max="11521" width="35.6640625" customWidth="1"/>
    <col min="11522" max="11522" width="8.44140625" customWidth="1"/>
    <col min="11523" max="11523" width="7.33203125" customWidth="1"/>
    <col min="11524" max="11524" width="2.6640625" customWidth="1"/>
    <col min="11525" max="11525" width="8" customWidth="1"/>
    <col min="11526" max="11526" width="7.33203125" customWidth="1"/>
    <col min="11527" max="11527" width="2.6640625" customWidth="1"/>
    <col min="11528" max="11528" width="8.6640625" customWidth="1"/>
    <col min="11529" max="11529" width="7.33203125" customWidth="1"/>
    <col min="11530" max="11530" width="2.6640625" customWidth="1"/>
    <col min="11531" max="11531" width="8.33203125" customWidth="1"/>
    <col min="11532" max="11532" width="7.33203125" customWidth="1"/>
    <col min="11533" max="11533" width="2.6640625" customWidth="1"/>
    <col min="11534" max="11535" width="9.5546875" customWidth="1"/>
    <col min="11536" max="11536" width="2" customWidth="1"/>
    <col min="11537" max="11538" width="7.6640625" customWidth="1"/>
    <col min="11539" max="11539" width="3" customWidth="1"/>
    <col min="11540" max="11540" width="10.33203125" customWidth="1"/>
    <col min="11541" max="11541" width="7.33203125" customWidth="1"/>
    <col min="11542" max="11542" width="3" customWidth="1"/>
    <col min="11777" max="11777" width="35.6640625" customWidth="1"/>
    <col min="11778" max="11778" width="8.44140625" customWidth="1"/>
    <col min="11779" max="11779" width="7.33203125" customWidth="1"/>
    <col min="11780" max="11780" width="2.6640625" customWidth="1"/>
    <col min="11781" max="11781" width="8" customWidth="1"/>
    <col min="11782" max="11782" width="7.33203125" customWidth="1"/>
    <col min="11783" max="11783" width="2.6640625" customWidth="1"/>
    <col min="11784" max="11784" width="8.6640625" customWidth="1"/>
    <col min="11785" max="11785" width="7.33203125" customWidth="1"/>
    <col min="11786" max="11786" width="2.6640625" customWidth="1"/>
    <col min="11787" max="11787" width="8.33203125" customWidth="1"/>
    <col min="11788" max="11788" width="7.33203125" customWidth="1"/>
    <col min="11789" max="11789" width="2.6640625" customWidth="1"/>
    <col min="11790" max="11791" width="9.5546875" customWidth="1"/>
    <col min="11792" max="11792" width="2" customWidth="1"/>
    <col min="11793" max="11794" width="7.6640625" customWidth="1"/>
    <col min="11795" max="11795" width="3" customWidth="1"/>
    <col min="11796" max="11796" width="10.33203125" customWidth="1"/>
    <col min="11797" max="11797" width="7.33203125" customWidth="1"/>
    <col min="11798" max="11798" width="3" customWidth="1"/>
    <col min="12033" max="12033" width="35.6640625" customWidth="1"/>
    <col min="12034" max="12034" width="8.44140625" customWidth="1"/>
    <col min="12035" max="12035" width="7.33203125" customWidth="1"/>
    <col min="12036" max="12036" width="2.6640625" customWidth="1"/>
    <col min="12037" max="12037" width="8" customWidth="1"/>
    <col min="12038" max="12038" width="7.33203125" customWidth="1"/>
    <col min="12039" max="12039" width="2.6640625" customWidth="1"/>
    <col min="12040" max="12040" width="8.6640625" customWidth="1"/>
    <col min="12041" max="12041" width="7.33203125" customWidth="1"/>
    <col min="12042" max="12042" width="2.6640625" customWidth="1"/>
    <col min="12043" max="12043" width="8.33203125" customWidth="1"/>
    <col min="12044" max="12044" width="7.33203125" customWidth="1"/>
    <col min="12045" max="12045" width="2.6640625" customWidth="1"/>
    <col min="12046" max="12047" width="9.5546875" customWidth="1"/>
    <col min="12048" max="12048" width="2" customWidth="1"/>
    <col min="12049" max="12050" width="7.6640625" customWidth="1"/>
    <col min="12051" max="12051" width="3" customWidth="1"/>
    <col min="12052" max="12052" width="10.33203125" customWidth="1"/>
    <col min="12053" max="12053" width="7.33203125" customWidth="1"/>
    <col min="12054" max="12054" width="3" customWidth="1"/>
    <col min="12289" max="12289" width="35.6640625" customWidth="1"/>
    <col min="12290" max="12290" width="8.44140625" customWidth="1"/>
    <col min="12291" max="12291" width="7.33203125" customWidth="1"/>
    <col min="12292" max="12292" width="2.6640625" customWidth="1"/>
    <col min="12293" max="12293" width="8" customWidth="1"/>
    <col min="12294" max="12294" width="7.33203125" customWidth="1"/>
    <col min="12295" max="12295" width="2.6640625" customWidth="1"/>
    <col min="12296" max="12296" width="8.6640625" customWidth="1"/>
    <col min="12297" max="12297" width="7.33203125" customWidth="1"/>
    <col min="12298" max="12298" width="2.6640625" customWidth="1"/>
    <col min="12299" max="12299" width="8.33203125" customWidth="1"/>
    <col min="12300" max="12300" width="7.33203125" customWidth="1"/>
    <col min="12301" max="12301" width="2.6640625" customWidth="1"/>
    <col min="12302" max="12303" width="9.5546875" customWidth="1"/>
    <col min="12304" max="12304" width="2" customWidth="1"/>
    <col min="12305" max="12306" width="7.6640625" customWidth="1"/>
    <col min="12307" max="12307" width="3" customWidth="1"/>
    <col min="12308" max="12308" width="10.33203125" customWidth="1"/>
    <col min="12309" max="12309" width="7.33203125" customWidth="1"/>
    <col min="12310" max="12310" width="3" customWidth="1"/>
    <col min="12545" max="12545" width="35.6640625" customWidth="1"/>
    <col min="12546" max="12546" width="8.44140625" customWidth="1"/>
    <col min="12547" max="12547" width="7.33203125" customWidth="1"/>
    <col min="12548" max="12548" width="2.6640625" customWidth="1"/>
    <col min="12549" max="12549" width="8" customWidth="1"/>
    <col min="12550" max="12550" width="7.33203125" customWidth="1"/>
    <col min="12551" max="12551" width="2.6640625" customWidth="1"/>
    <col min="12552" max="12552" width="8.6640625" customWidth="1"/>
    <col min="12553" max="12553" width="7.33203125" customWidth="1"/>
    <col min="12554" max="12554" width="2.6640625" customWidth="1"/>
    <col min="12555" max="12555" width="8.33203125" customWidth="1"/>
    <col min="12556" max="12556" width="7.33203125" customWidth="1"/>
    <col min="12557" max="12557" width="2.6640625" customWidth="1"/>
    <col min="12558" max="12559" width="9.5546875" customWidth="1"/>
    <col min="12560" max="12560" width="2" customWidth="1"/>
    <col min="12561" max="12562" width="7.6640625" customWidth="1"/>
    <col min="12563" max="12563" width="3" customWidth="1"/>
    <col min="12564" max="12564" width="10.33203125" customWidth="1"/>
    <col min="12565" max="12565" width="7.33203125" customWidth="1"/>
    <col min="12566" max="12566" width="3" customWidth="1"/>
    <col min="12801" max="12801" width="35.6640625" customWidth="1"/>
    <col min="12802" max="12802" width="8.44140625" customWidth="1"/>
    <col min="12803" max="12803" width="7.33203125" customWidth="1"/>
    <col min="12804" max="12804" width="2.6640625" customWidth="1"/>
    <col min="12805" max="12805" width="8" customWidth="1"/>
    <col min="12806" max="12806" width="7.33203125" customWidth="1"/>
    <col min="12807" max="12807" width="2.6640625" customWidth="1"/>
    <col min="12808" max="12808" width="8.6640625" customWidth="1"/>
    <col min="12809" max="12809" width="7.33203125" customWidth="1"/>
    <col min="12810" max="12810" width="2.6640625" customWidth="1"/>
    <col min="12811" max="12811" width="8.33203125" customWidth="1"/>
    <col min="12812" max="12812" width="7.33203125" customWidth="1"/>
    <col min="12813" max="12813" width="2.6640625" customWidth="1"/>
    <col min="12814" max="12815" width="9.5546875" customWidth="1"/>
    <col min="12816" max="12816" width="2" customWidth="1"/>
    <col min="12817" max="12818" width="7.6640625" customWidth="1"/>
    <col min="12819" max="12819" width="3" customWidth="1"/>
    <col min="12820" max="12820" width="10.33203125" customWidth="1"/>
    <col min="12821" max="12821" width="7.33203125" customWidth="1"/>
    <col min="12822" max="12822" width="3" customWidth="1"/>
    <col min="13057" max="13057" width="35.6640625" customWidth="1"/>
    <col min="13058" max="13058" width="8.44140625" customWidth="1"/>
    <col min="13059" max="13059" width="7.33203125" customWidth="1"/>
    <col min="13060" max="13060" width="2.6640625" customWidth="1"/>
    <col min="13061" max="13061" width="8" customWidth="1"/>
    <col min="13062" max="13062" width="7.33203125" customWidth="1"/>
    <col min="13063" max="13063" width="2.6640625" customWidth="1"/>
    <col min="13064" max="13064" width="8.6640625" customWidth="1"/>
    <col min="13065" max="13065" width="7.33203125" customWidth="1"/>
    <col min="13066" max="13066" width="2.6640625" customWidth="1"/>
    <col min="13067" max="13067" width="8.33203125" customWidth="1"/>
    <col min="13068" max="13068" width="7.33203125" customWidth="1"/>
    <col min="13069" max="13069" width="2.6640625" customWidth="1"/>
    <col min="13070" max="13071" width="9.5546875" customWidth="1"/>
    <col min="13072" max="13072" width="2" customWidth="1"/>
    <col min="13073" max="13074" width="7.6640625" customWidth="1"/>
    <col min="13075" max="13075" width="3" customWidth="1"/>
    <col min="13076" max="13076" width="10.33203125" customWidth="1"/>
    <col min="13077" max="13077" width="7.33203125" customWidth="1"/>
    <col min="13078" max="13078" width="3" customWidth="1"/>
    <col min="13313" max="13313" width="35.6640625" customWidth="1"/>
    <col min="13314" max="13314" width="8.44140625" customWidth="1"/>
    <col min="13315" max="13315" width="7.33203125" customWidth="1"/>
    <col min="13316" max="13316" width="2.6640625" customWidth="1"/>
    <col min="13317" max="13317" width="8" customWidth="1"/>
    <col min="13318" max="13318" width="7.33203125" customWidth="1"/>
    <col min="13319" max="13319" width="2.6640625" customWidth="1"/>
    <col min="13320" max="13320" width="8.6640625" customWidth="1"/>
    <col min="13321" max="13321" width="7.33203125" customWidth="1"/>
    <col min="13322" max="13322" width="2.6640625" customWidth="1"/>
    <col min="13323" max="13323" width="8.33203125" customWidth="1"/>
    <col min="13324" max="13324" width="7.33203125" customWidth="1"/>
    <col min="13325" max="13325" width="2.6640625" customWidth="1"/>
    <col min="13326" max="13327" width="9.5546875" customWidth="1"/>
    <col min="13328" max="13328" width="2" customWidth="1"/>
    <col min="13329" max="13330" width="7.6640625" customWidth="1"/>
    <col min="13331" max="13331" width="3" customWidth="1"/>
    <col min="13332" max="13332" width="10.33203125" customWidth="1"/>
    <col min="13333" max="13333" width="7.33203125" customWidth="1"/>
    <col min="13334" max="13334" width="3" customWidth="1"/>
    <col min="13569" max="13569" width="35.6640625" customWidth="1"/>
    <col min="13570" max="13570" width="8.44140625" customWidth="1"/>
    <col min="13571" max="13571" width="7.33203125" customWidth="1"/>
    <col min="13572" max="13572" width="2.6640625" customWidth="1"/>
    <col min="13573" max="13573" width="8" customWidth="1"/>
    <col min="13574" max="13574" width="7.33203125" customWidth="1"/>
    <col min="13575" max="13575" width="2.6640625" customWidth="1"/>
    <col min="13576" max="13576" width="8.6640625" customWidth="1"/>
    <col min="13577" max="13577" width="7.33203125" customWidth="1"/>
    <col min="13578" max="13578" width="2.6640625" customWidth="1"/>
    <col min="13579" max="13579" width="8.33203125" customWidth="1"/>
    <col min="13580" max="13580" width="7.33203125" customWidth="1"/>
    <col min="13581" max="13581" width="2.6640625" customWidth="1"/>
    <col min="13582" max="13583" width="9.5546875" customWidth="1"/>
    <col min="13584" max="13584" width="2" customWidth="1"/>
    <col min="13585" max="13586" width="7.6640625" customWidth="1"/>
    <col min="13587" max="13587" width="3" customWidth="1"/>
    <col min="13588" max="13588" width="10.33203125" customWidth="1"/>
    <col min="13589" max="13589" width="7.33203125" customWidth="1"/>
    <col min="13590" max="13590" width="3" customWidth="1"/>
    <col min="13825" max="13825" width="35.6640625" customWidth="1"/>
    <col min="13826" max="13826" width="8.44140625" customWidth="1"/>
    <col min="13827" max="13827" width="7.33203125" customWidth="1"/>
    <col min="13828" max="13828" width="2.6640625" customWidth="1"/>
    <col min="13829" max="13829" width="8" customWidth="1"/>
    <col min="13830" max="13830" width="7.33203125" customWidth="1"/>
    <col min="13831" max="13831" width="2.6640625" customWidth="1"/>
    <col min="13832" max="13832" width="8.6640625" customWidth="1"/>
    <col min="13833" max="13833" width="7.33203125" customWidth="1"/>
    <col min="13834" max="13834" width="2.6640625" customWidth="1"/>
    <col min="13835" max="13835" width="8.33203125" customWidth="1"/>
    <col min="13836" max="13836" width="7.33203125" customWidth="1"/>
    <col min="13837" max="13837" width="2.6640625" customWidth="1"/>
    <col min="13838" max="13839" width="9.5546875" customWidth="1"/>
    <col min="13840" max="13840" width="2" customWidth="1"/>
    <col min="13841" max="13842" width="7.6640625" customWidth="1"/>
    <col min="13843" max="13843" width="3" customWidth="1"/>
    <col min="13844" max="13844" width="10.33203125" customWidth="1"/>
    <col min="13845" max="13845" width="7.33203125" customWidth="1"/>
    <col min="13846" max="13846" width="3" customWidth="1"/>
    <col min="14081" max="14081" width="35.6640625" customWidth="1"/>
    <col min="14082" max="14082" width="8.44140625" customWidth="1"/>
    <col min="14083" max="14083" width="7.33203125" customWidth="1"/>
    <col min="14084" max="14084" width="2.6640625" customWidth="1"/>
    <col min="14085" max="14085" width="8" customWidth="1"/>
    <col min="14086" max="14086" width="7.33203125" customWidth="1"/>
    <col min="14087" max="14087" width="2.6640625" customWidth="1"/>
    <col min="14088" max="14088" width="8.6640625" customWidth="1"/>
    <col min="14089" max="14089" width="7.33203125" customWidth="1"/>
    <col min="14090" max="14090" width="2.6640625" customWidth="1"/>
    <col min="14091" max="14091" width="8.33203125" customWidth="1"/>
    <col min="14092" max="14092" width="7.33203125" customWidth="1"/>
    <col min="14093" max="14093" width="2.6640625" customWidth="1"/>
    <col min="14094" max="14095" width="9.5546875" customWidth="1"/>
    <col min="14096" max="14096" width="2" customWidth="1"/>
    <col min="14097" max="14098" width="7.6640625" customWidth="1"/>
    <col min="14099" max="14099" width="3" customWidth="1"/>
    <col min="14100" max="14100" width="10.33203125" customWidth="1"/>
    <col min="14101" max="14101" width="7.33203125" customWidth="1"/>
    <col min="14102" max="14102" width="3" customWidth="1"/>
    <col min="14337" max="14337" width="35.6640625" customWidth="1"/>
    <col min="14338" max="14338" width="8.44140625" customWidth="1"/>
    <col min="14339" max="14339" width="7.33203125" customWidth="1"/>
    <col min="14340" max="14340" width="2.6640625" customWidth="1"/>
    <col min="14341" max="14341" width="8" customWidth="1"/>
    <col min="14342" max="14342" width="7.33203125" customWidth="1"/>
    <col min="14343" max="14343" width="2.6640625" customWidth="1"/>
    <col min="14344" max="14344" width="8.6640625" customWidth="1"/>
    <col min="14345" max="14345" width="7.33203125" customWidth="1"/>
    <col min="14346" max="14346" width="2.6640625" customWidth="1"/>
    <col min="14347" max="14347" width="8.33203125" customWidth="1"/>
    <col min="14348" max="14348" width="7.33203125" customWidth="1"/>
    <col min="14349" max="14349" width="2.6640625" customWidth="1"/>
    <col min="14350" max="14351" width="9.5546875" customWidth="1"/>
    <col min="14352" max="14352" width="2" customWidth="1"/>
    <col min="14353" max="14354" width="7.6640625" customWidth="1"/>
    <col min="14355" max="14355" width="3" customWidth="1"/>
    <col min="14356" max="14356" width="10.33203125" customWidth="1"/>
    <col min="14357" max="14357" width="7.33203125" customWidth="1"/>
    <col min="14358" max="14358" width="3" customWidth="1"/>
    <col min="14593" max="14593" width="35.6640625" customWidth="1"/>
    <col min="14594" max="14594" width="8.44140625" customWidth="1"/>
    <col min="14595" max="14595" width="7.33203125" customWidth="1"/>
    <col min="14596" max="14596" width="2.6640625" customWidth="1"/>
    <col min="14597" max="14597" width="8" customWidth="1"/>
    <col min="14598" max="14598" width="7.33203125" customWidth="1"/>
    <col min="14599" max="14599" width="2.6640625" customWidth="1"/>
    <col min="14600" max="14600" width="8.6640625" customWidth="1"/>
    <col min="14601" max="14601" width="7.33203125" customWidth="1"/>
    <col min="14602" max="14602" width="2.6640625" customWidth="1"/>
    <col min="14603" max="14603" width="8.33203125" customWidth="1"/>
    <col min="14604" max="14604" width="7.33203125" customWidth="1"/>
    <col min="14605" max="14605" width="2.6640625" customWidth="1"/>
    <col min="14606" max="14607" width="9.5546875" customWidth="1"/>
    <col min="14608" max="14608" width="2" customWidth="1"/>
    <col min="14609" max="14610" width="7.6640625" customWidth="1"/>
    <col min="14611" max="14611" width="3" customWidth="1"/>
    <col min="14612" max="14612" width="10.33203125" customWidth="1"/>
    <col min="14613" max="14613" width="7.33203125" customWidth="1"/>
    <col min="14614" max="14614" width="3" customWidth="1"/>
    <col min="14849" max="14849" width="35.6640625" customWidth="1"/>
    <col min="14850" max="14850" width="8.44140625" customWidth="1"/>
    <col min="14851" max="14851" width="7.33203125" customWidth="1"/>
    <col min="14852" max="14852" width="2.6640625" customWidth="1"/>
    <col min="14853" max="14853" width="8" customWidth="1"/>
    <col min="14854" max="14854" width="7.33203125" customWidth="1"/>
    <col min="14855" max="14855" width="2.6640625" customWidth="1"/>
    <col min="14856" max="14856" width="8.6640625" customWidth="1"/>
    <col min="14857" max="14857" width="7.33203125" customWidth="1"/>
    <col min="14858" max="14858" width="2.6640625" customWidth="1"/>
    <col min="14859" max="14859" width="8.33203125" customWidth="1"/>
    <col min="14860" max="14860" width="7.33203125" customWidth="1"/>
    <col min="14861" max="14861" width="2.6640625" customWidth="1"/>
    <col min="14862" max="14863" width="9.5546875" customWidth="1"/>
    <col min="14864" max="14864" width="2" customWidth="1"/>
    <col min="14865" max="14866" width="7.6640625" customWidth="1"/>
    <col min="14867" max="14867" width="3" customWidth="1"/>
    <col min="14868" max="14868" width="10.33203125" customWidth="1"/>
    <col min="14869" max="14869" width="7.33203125" customWidth="1"/>
    <col min="14870" max="14870" width="3" customWidth="1"/>
    <col min="15105" max="15105" width="35.6640625" customWidth="1"/>
    <col min="15106" max="15106" width="8.44140625" customWidth="1"/>
    <col min="15107" max="15107" width="7.33203125" customWidth="1"/>
    <col min="15108" max="15108" width="2.6640625" customWidth="1"/>
    <col min="15109" max="15109" width="8" customWidth="1"/>
    <col min="15110" max="15110" width="7.33203125" customWidth="1"/>
    <col min="15111" max="15111" width="2.6640625" customWidth="1"/>
    <col min="15112" max="15112" width="8.6640625" customWidth="1"/>
    <col min="15113" max="15113" width="7.33203125" customWidth="1"/>
    <col min="15114" max="15114" width="2.6640625" customWidth="1"/>
    <col min="15115" max="15115" width="8.33203125" customWidth="1"/>
    <col min="15116" max="15116" width="7.33203125" customWidth="1"/>
    <col min="15117" max="15117" width="2.6640625" customWidth="1"/>
    <col min="15118" max="15119" width="9.5546875" customWidth="1"/>
    <col min="15120" max="15120" width="2" customWidth="1"/>
    <col min="15121" max="15122" width="7.6640625" customWidth="1"/>
    <col min="15123" max="15123" width="3" customWidth="1"/>
    <col min="15124" max="15124" width="10.33203125" customWidth="1"/>
    <col min="15125" max="15125" width="7.33203125" customWidth="1"/>
    <col min="15126" max="15126" width="3" customWidth="1"/>
    <col min="15361" max="15361" width="35.6640625" customWidth="1"/>
    <col min="15362" max="15362" width="8.44140625" customWidth="1"/>
    <col min="15363" max="15363" width="7.33203125" customWidth="1"/>
    <col min="15364" max="15364" width="2.6640625" customWidth="1"/>
    <col min="15365" max="15365" width="8" customWidth="1"/>
    <col min="15366" max="15366" width="7.33203125" customWidth="1"/>
    <col min="15367" max="15367" width="2.6640625" customWidth="1"/>
    <col min="15368" max="15368" width="8.6640625" customWidth="1"/>
    <col min="15369" max="15369" width="7.33203125" customWidth="1"/>
    <col min="15370" max="15370" width="2.6640625" customWidth="1"/>
    <col min="15371" max="15371" width="8.33203125" customWidth="1"/>
    <col min="15372" max="15372" width="7.33203125" customWidth="1"/>
    <col min="15373" max="15373" width="2.6640625" customWidth="1"/>
    <col min="15374" max="15375" width="9.5546875" customWidth="1"/>
    <col min="15376" max="15376" width="2" customWidth="1"/>
    <col min="15377" max="15378" width="7.6640625" customWidth="1"/>
    <col min="15379" max="15379" width="3" customWidth="1"/>
    <col min="15380" max="15380" width="10.33203125" customWidth="1"/>
    <col min="15381" max="15381" width="7.33203125" customWidth="1"/>
    <col min="15382" max="15382" width="3" customWidth="1"/>
    <col min="15617" max="15617" width="35.6640625" customWidth="1"/>
    <col min="15618" max="15618" width="8.44140625" customWidth="1"/>
    <col min="15619" max="15619" width="7.33203125" customWidth="1"/>
    <col min="15620" max="15620" width="2.6640625" customWidth="1"/>
    <col min="15621" max="15621" width="8" customWidth="1"/>
    <col min="15622" max="15622" width="7.33203125" customWidth="1"/>
    <col min="15623" max="15623" width="2.6640625" customWidth="1"/>
    <col min="15624" max="15624" width="8.6640625" customWidth="1"/>
    <col min="15625" max="15625" width="7.33203125" customWidth="1"/>
    <col min="15626" max="15626" width="2.6640625" customWidth="1"/>
    <col min="15627" max="15627" width="8.33203125" customWidth="1"/>
    <col min="15628" max="15628" width="7.33203125" customWidth="1"/>
    <col min="15629" max="15629" width="2.6640625" customWidth="1"/>
    <col min="15630" max="15631" width="9.5546875" customWidth="1"/>
    <col min="15632" max="15632" width="2" customWidth="1"/>
    <col min="15633" max="15634" width="7.6640625" customWidth="1"/>
    <col min="15635" max="15635" width="3" customWidth="1"/>
    <col min="15636" max="15636" width="10.33203125" customWidth="1"/>
    <col min="15637" max="15637" width="7.33203125" customWidth="1"/>
    <col min="15638" max="15638" width="3" customWidth="1"/>
    <col min="15873" max="15873" width="35.6640625" customWidth="1"/>
    <col min="15874" max="15874" width="8.44140625" customWidth="1"/>
    <col min="15875" max="15875" width="7.33203125" customWidth="1"/>
    <col min="15876" max="15876" width="2.6640625" customWidth="1"/>
    <col min="15877" max="15877" width="8" customWidth="1"/>
    <col min="15878" max="15878" width="7.33203125" customWidth="1"/>
    <col min="15879" max="15879" width="2.6640625" customWidth="1"/>
    <col min="15880" max="15880" width="8.6640625" customWidth="1"/>
    <col min="15881" max="15881" width="7.33203125" customWidth="1"/>
    <col min="15882" max="15882" width="2.6640625" customWidth="1"/>
    <col min="15883" max="15883" width="8.33203125" customWidth="1"/>
    <col min="15884" max="15884" width="7.33203125" customWidth="1"/>
    <col min="15885" max="15885" width="2.6640625" customWidth="1"/>
    <col min="15886" max="15887" width="9.5546875" customWidth="1"/>
    <col min="15888" max="15888" width="2" customWidth="1"/>
    <col min="15889" max="15890" width="7.6640625" customWidth="1"/>
    <col min="15891" max="15891" width="3" customWidth="1"/>
    <col min="15892" max="15892" width="10.33203125" customWidth="1"/>
    <col min="15893" max="15893" width="7.33203125" customWidth="1"/>
    <col min="15894" max="15894" width="3" customWidth="1"/>
    <col min="16129" max="16129" width="35.6640625" customWidth="1"/>
    <col min="16130" max="16130" width="8.44140625" customWidth="1"/>
    <col min="16131" max="16131" width="7.33203125" customWidth="1"/>
    <col min="16132" max="16132" width="2.6640625" customWidth="1"/>
    <col min="16133" max="16133" width="8" customWidth="1"/>
    <col min="16134" max="16134" width="7.33203125" customWidth="1"/>
    <col min="16135" max="16135" width="2.6640625" customWidth="1"/>
    <col min="16136" max="16136" width="8.6640625" customWidth="1"/>
    <col min="16137" max="16137" width="7.33203125" customWidth="1"/>
    <col min="16138" max="16138" width="2.6640625" customWidth="1"/>
    <col min="16139" max="16139" width="8.33203125" customWidth="1"/>
    <col min="16140" max="16140" width="7.33203125" customWidth="1"/>
    <col min="16141" max="16141" width="2.6640625" customWidth="1"/>
    <col min="16142" max="16143" width="9.5546875" customWidth="1"/>
    <col min="16144" max="16144" width="2" customWidth="1"/>
    <col min="16145" max="16146" width="7.6640625" customWidth="1"/>
    <col min="16147" max="16147" width="3" customWidth="1"/>
    <col min="16148" max="16148" width="10.33203125" customWidth="1"/>
    <col min="16149" max="16149" width="7.33203125" customWidth="1"/>
    <col min="16150" max="16150" width="3" customWidth="1"/>
  </cols>
  <sheetData>
    <row r="1" spans="1:22">
      <c r="A1" s="11" t="s">
        <v>126</v>
      </c>
      <c r="B1" s="121"/>
      <c r="C1" s="11"/>
      <c r="D1" s="11"/>
      <c r="E1" s="121"/>
      <c r="F1" s="11"/>
      <c r="G1" s="11"/>
      <c r="H1" s="121"/>
      <c r="I1" s="11"/>
      <c r="J1" s="11"/>
      <c r="K1" s="121"/>
      <c r="L1" s="11"/>
      <c r="M1" s="11"/>
      <c r="N1" s="11"/>
      <c r="O1" s="11"/>
      <c r="P1" s="11"/>
      <c r="Q1" s="11"/>
      <c r="R1" s="11"/>
      <c r="S1" s="11"/>
      <c r="T1" s="11"/>
      <c r="U1" s="11"/>
      <c r="V1" s="11"/>
    </row>
    <row r="2" spans="1:22">
      <c r="A2" s="11" t="s">
        <v>298</v>
      </c>
      <c r="B2" s="121"/>
      <c r="C2" s="11"/>
      <c r="D2" s="11"/>
      <c r="E2" s="121"/>
      <c r="F2" s="11"/>
      <c r="G2" s="11"/>
      <c r="H2" s="121"/>
      <c r="I2" s="11"/>
      <c r="J2" s="11"/>
      <c r="K2" s="121"/>
      <c r="L2" s="11"/>
      <c r="M2" s="11"/>
      <c r="N2" s="11"/>
      <c r="O2" s="11"/>
      <c r="P2" s="11"/>
      <c r="Q2" s="11"/>
      <c r="R2" s="11"/>
      <c r="S2" s="11"/>
      <c r="T2" s="11"/>
      <c r="U2" s="11"/>
      <c r="V2" s="11"/>
    </row>
    <row r="3" spans="1:22" ht="8.4" customHeight="1">
      <c r="A3" s="11"/>
      <c r="B3" s="121"/>
      <c r="C3" s="11"/>
      <c r="D3" s="11"/>
      <c r="E3" s="121"/>
      <c r="F3" s="11"/>
      <c r="G3" s="11"/>
      <c r="H3" s="121"/>
      <c r="I3" s="11"/>
      <c r="J3" s="11"/>
      <c r="K3" s="121"/>
      <c r="L3" s="11"/>
      <c r="M3" s="11"/>
      <c r="N3" s="11"/>
      <c r="O3" s="11"/>
      <c r="P3" s="11"/>
      <c r="Q3" s="11"/>
      <c r="R3" s="11"/>
      <c r="S3" s="11"/>
      <c r="T3" s="11"/>
      <c r="U3" s="11"/>
      <c r="V3" s="11"/>
    </row>
    <row r="4" spans="1:22" ht="12.6" customHeight="1">
      <c r="A4" s="11" t="s">
        <v>480</v>
      </c>
      <c r="B4" s="121"/>
      <c r="C4" s="11"/>
      <c r="D4" s="11"/>
      <c r="E4" s="121"/>
      <c r="F4" s="11"/>
      <c r="G4" s="11"/>
      <c r="H4" s="121"/>
      <c r="I4" s="11"/>
      <c r="J4" s="11"/>
      <c r="K4" s="121"/>
      <c r="L4" s="11"/>
      <c r="M4" s="11"/>
      <c r="N4" s="11"/>
      <c r="O4" s="11"/>
      <c r="P4" s="11"/>
      <c r="Q4" s="11"/>
      <c r="R4" s="11"/>
      <c r="S4" s="11"/>
      <c r="T4" s="11"/>
      <c r="U4" s="11"/>
      <c r="V4" s="11"/>
    </row>
    <row r="5" spans="1:22" ht="7.2" customHeight="1" thickBot="1">
      <c r="A5" s="11"/>
      <c r="B5" s="121"/>
      <c r="C5" s="11"/>
      <c r="D5" s="11"/>
      <c r="E5" s="121"/>
      <c r="F5" s="11"/>
      <c r="G5" s="11"/>
      <c r="H5" s="121"/>
      <c r="I5" s="11"/>
      <c r="J5" s="11"/>
      <c r="K5" s="121"/>
      <c r="L5" s="11"/>
      <c r="M5" s="11"/>
      <c r="N5" s="11"/>
      <c r="O5" s="11"/>
      <c r="P5" s="11"/>
      <c r="Q5" s="121"/>
      <c r="R5" s="11"/>
      <c r="S5" s="11"/>
      <c r="T5" s="121"/>
      <c r="U5" s="11"/>
      <c r="V5" s="11"/>
    </row>
    <row r="6" spans="1:22" ht="7.95" customHeight="1">
      <c r="A6" s="44"/>
      <c r="B6" s="167"/>
      <c r="C6" s="44"/>
      <c r="D6" s="44"/>
      <c r="E6" s="167"/>
      <c r="F6" s="44"/>
      <c r="G6" s="44"/>
      <c r="H6" s="167"/>
      <c r="I6" s="44"/>
      <c r="J6" s="44"/>
      <c r="K6" s="167"/>
      <c r="L6" s="44"/>
      <c r="M6" s="44"/>
      <c r="N6" s="44"/>
      <c r="O6" s="44"/>
      <c r="P6" s="44"/>
      <c r="Q6" s="167"/>
      <c r="R6" s="44"/>
      <c r="S6" s="44"/>
      <c r="T6" s="167"/>
      <c r="U6" s="44"/>
      <c r="V6" s="44"/>
    </row>
    <row r="7" spans="1:22" ht="30.6" customHeight="1">
      <c r="A7" s="160" t="s">
        <v>481</v>
      </c>
      <c r="B7" s="168" t="s">
        <v>482</v>
      </c>
      <c r="C7" s="169"/>
      <c r="D7" s="11"/>
      <c r="E7" s="168" t="s">
        <v>483</v>
      </c>
      <c r="F7" s="168"/>
      <c r="G7" s="11"/>
      <c r="H7" s="168" t="s">
        <v>484</v>
      </c>
      <c r="I7" s="168"/>
      <c r="J7" s="11"/>
      <c r="K7" s="168" t="s">
        <v>485</v>
      </c>
      <c r="L7" s="168"/>
      <c r="M7" s="11"/>
      <c r="N7" s="170" t="s">
        <v>486</v>
      </c>
      <c r="O7" s="170"/>
      <c r="P7" s="11"/>
      <c r="Q7" s="170" t="s">
        <v>487</v>
      </c>
      <c r="R7" s="170"/>
      <c r="S7" s="11"/>
      <c r="T7" s="168" t="s">
        <v>488</v>
      </c>
      <c r="U7" s="168"/>
      <c r="V7" s="11"/>
    </row>
    <row r="8" spans="1:22" ht="19.95" customHeight="1">
      <c r="A8" s="43" t="s">
        <v>489</v>
      </c>
      <c r="B8" s="171" t="s">
        <v>490</v>
      </c>
      <c r="C8" s="55" t="s">
        <v>491</v>
      </c>
      <c r="D8" s="43"/>
      <c r="E8" s="171" t="s">
        <v>490</v>
      </c>
      <c r="F8" s="55" t="s">
        <v>491</v>
      </c>
      <c r="G8" s="43"/>
      <c r="H8" s="171" t="s">
        <v>490</v>
      </c>
      <c r="I8" s="55" t="s">
        <v>491</v>
      </c>
      <c r="J8" s="43"/>
      <c r="K8" s="171" t="s">
        <v>41</v>
      </c>
      <c r="L8" s="55" t="s">
        <v>42</v>
      </c>
      <c r="M8" s="43"/>
      <c r="N8" s="171" t="s">
        <v>41</v>
      </c>
      <c r="O8" s="55" t="s">
        <v>42</v>
      </c>
      <c r="P8" s="43"/>
      <c r="Q8" s="171" t="s">
        <v>41</v>
      </c>
      <c r="R8" s="55" t="s">
        <v>42</v>
      </c>
      <c r="S8" s="11"/>
      <c r="T8" s="171" t="s">
        <v>41</v>
      </c>
      <c r="U8" s="55" t="s">
        <v>42</v>
      </c>
      <c r="V8" s="11"/>
    </row>
    <row r="9" spans="1:22" ht="8.4" customHeight="1" thickBot="1">
      <c r="A9" s="56"/>
      <c r="B9" s="56"/>
      <c r="C9" s="56"/>
      <c r="D9" s="56"/>
      <c r="E9" s="56"/>
      <c r="F9" s="56"/>
      <c r="G9" s="56"/>
      <c r="H9" s="56"/>
      <c r="I9" s="56"/>
      <c r="J9" s="56"/>
      <c r="K9" s="56"/>
      <c r="L9" s="56"/>
      <c r="M9" s="56"/>
      <c r="N9" s="56"/>
      <c r="O9" s="56"/>
      <c r="P9" s="56"/>
      <c r="Q9" s="56"/>
      <c r="R9" s="56"/>
      <c r="S9" s="11"/>
      <c r="T9" s="56"/>
      <c r="U9" s="56"/>
      <c r="V9" s="11"/>
    </row>
    <row r="10" spans="1:22" ht="12" customHeight="1">
      <c r="A10" s="11"/>
      <c r="B10" s="121"/>
      <c r="C10" s="37"/>
      <c r="D10" s="11"/>
      <c r="E10" s="121"/>
      <c r="F10" s="11"/>
      <c r="G10" s="11"/>
      <c r="H10" s="121"/>
      <c r="I10" s="11"/>
      <c r="J10" s="11"/>
      <c r="K10" s="121"/>
      <c r="L10" s="11"/>
      <c r="M10" s="11"/>
      <c r="N10" s="11"/>
      <c r="O10" s="11"/>
      <c r="P10" s="11"/>
      <c r="Q10" s="121"/>
      <c r="R10" s="11"/>
      <c r="S10" s="44"/>
      <c r="T10" s="121"/>
      <c r="U10" s="11"/>
      <c r="V10" s="44"/>
    </row>
    <row r="11" spans="1:22" ht="19.95" customHeight="1">
      <c r="A11" s="16" t="s">
        <v>37</v>
      </c>
      <c r="B11" s="121">
        <f>SUM(B13:B79)</f>
        <v>1240006</v>
      </c>
      <c r="C11" s="37">
        <f>IF(A11&lt;&gt;0,B11/$B$11*100,"")</f>
        <v>100</v>
      </c>
      <c r="D11" s="11"/>
      <c r="E11" s="121">
        <f>SUM(E13:E79)</f>
        <v>268034</v>
      </c>
      <c r="F11" s="37">
        <f>IF($A11&lt;&gt;"",E11/$B11*100,"")</f>
        <v>21.615540569964985</v>
      </c>
      <c r="G11" s="11"/>
      <c r="H11" s="121">
        <f>SUM(H13:H79)</f>
        <v>105853</v>
      </c>
      <c r="I11" s="37">
        <f t="shared" ref="I11:I74" si="0">IF($A11&lt;&gt;"",H11/$B11*100,"")</f>
        <v>8.5364909524631329</v>
      </c>
      <c r="J11" s="11"/>
      <c r="K11" s="121">
        <f>SUM(K13:K79)</f>
        <v>75335</v>
      </c>
      <c r="L11" s="37">
        <f t="shared" ref="L11:L74" si="1">IF($A11&lt;&gt;"",K11/$B11*100,"")</f>
        <v>6.0753738288363124</v>
      </c>
      <c r="M11" s="11"/>
      <c r="N11" s="121">
        <f>SUM(N13:N79)</f>
        <v>8531</v>
      </c>
      <c r="O11" s="37">
        <f>IF($A11&lt;&gt;"",N11/$B11*100,"")</f>
        <v>0.68798054202963532</v>
      </c>
      <c r="P11" s="11"/>
      <c r="Q11" s="121">
        <f>SUM(Q13:Q79)</f>
        <v>10753</v>
      </c>
      <c r="R11" s="37">
        <f t="shared" ref="R11:R74" si="2">IF($A11&lt;&gt;"",Q11/$B11*100,"")</f>
        <v>0.86717322335537095</v>
      </c>
      <c r="S11" s="121"/>
      <c r="T11" s="121">
        <f>SUM(T13:T79)</f>
        <v>771500</v>
      </c>
      <c r="U11" s="37">
        <f>IF($A11&lt;&gt;"",T11/$B11*100,"")</f>
        <v>62.217440883350562</v>
      </c>
      <c r="V11" s="11"/>
    </row>
    <row r="12" spans="1:22" ht="13.5" customHeight="1">
      <c r="A12" s="11"/>
      <c r="B12" s="121"/>
      <c r="C12" s="37" t="str">
        <f t="shared" ref="C12:C75" si="3">IF(A12&lt;&gt;0,B12/$B$11*100,"")</f>
        <v/>
      </c>
      <c r="D12" s="11"/>
      <c r="E12" s="121"/>
      <c r="F12" s="37" t="str">
        <f t="shared" ref="F12:F22" si="4">IF($A12&lt;&gt;"",E12/$B12*100,"")</f>
        <v/>
      </c>
      <c r="G12" s="11"/>
      <c r="H12" s="121"/>
      <c r="I12" s="37" t="str">
        <f t="shared" si="0"/>
        <v/>
      </c>
      <c r="J12" s="11"/>
      <c r="K12" s="121"/>
      <c r="L12" s="37" t="str">
        <f t="shared" si="1"/>
        <v/>
      </c>
      <c r="M12" s="11"/>
      <c r="N12" s="11"/>
      <c r="O12" s="37" t="str">
        <f t="shared" ref="O12:O75" si="5">IF($A12&lt;&gt;"",N12/$B12*100,"")</f>
        <v/>
      </c>
      <c r="P12" s="11"/>
      <c r="Q12" s="121"/>
      <c r="R12" s="37" t="str">
        <f t="shared" si="2"/>
        <v/>
      </c>
      <c r="S12" s="11"/>
      <c r="T12" s="121"/>
      <c r="U12" s="37" t="str">
        <f t="shared" ref="U12:U75" si="6">IF($A12&lt;&gt;"",T12/$B12*100,"")</f>
        <v/>
      </c>
      <c r="V12" s="11"/>
    </row>
    <row r="13" spans="1:22" ht="27" customHeight="1">
      <c r="A13" s="172" t="s">
        <v>492</v>
      </c>
      <c r="B13" s="121">
        <f>E13+H13+K13+N13+Q13+T13</f>
        <v>86812</v>
      </c>
      <c r="C13" s="37">
        <f t="shared" si="3"/>
        <v>7.0009338664490333</v>
      </c>
      <c r="D13" s="11"/>
      <c r="E13" s="173">
        <v>38640</v>
      </c>
      <c r="F13" s="37">
        <f t="shared" si="4"/>
        <v>44.509975579412988</v>
      </c>
      <c r="G13" s="11"/>
      <c r="H13" s="173">
        <v>7614</v>
      </c>
      <c r="I13" s="37">
        <f t="shared" si="0"/>
        <v>8.7706768649495466</v>
      </c>
      <c r="J13" s="11"/>
      <c r="K13" s="173">
        <v>2764</v>
      </c>
      <c r="L13" s="37">
        <f t="shared" si="1"/>
        <v>3.1838916278855454</v>
      </c>
      <c r="M13" s="11"/>
      <c r="N13" s="173">
        <v>157</v>
      </c>
      <c r="O13" s="37">
        <f t="shared" si="5"/>
        <v>0.18085057365341198</v>
      </c>
      <c r="P13" s="11"/>
      <c r="Q13" s="173">
        <v>787</v>
      </c>
      <c r="R13" s="37">
        <f t="shared" si="2"/>
        <v>0.90655669723079757</v>
      </c>
      <c r="S13" s="11"/>
      <c r="T13" s="173">
        <v>36850</v>
      </c>
      <c r="U13" s="37">
        <f t="shared" si="6"/>
        <v>42.448048656867712</v>
      </c>
      <c r="V13" s="11"/>
    </row>
    <row r="14" spans="1:22" ht="13.5" customHeight="1">
      <c r="A14" s="174"/>
      <c r="B14" s="121">
        <f t="shared" ref="B14:B77" si="7">E14+H14+K14+N14+Q14+T14</f>
        <v>0</v>
      </c>
      <c r="C14" s="37" t="str">
        <f t="shared" si="3"/>
        <v/>
      </c>
      <c r="D14" s="11"/>
      <c r="E14" s="173"/>
      <c r="F14" s="37" t="str">
        <f t="shared" si="4"/>
        <v/>
      </c>
      <c r="G14" s="11"/>
      <c r="H14" s="173"/>
      <c r="I14" s="37" t="str">
        <f t="shared" si="0"/>
        <v/>
      </c>
      <c r="J14" s="11"/>
      <c r="K14" s="173"/>
      <c r="L14" s="37" t="str">
        <f t="shared" si="1"/>
        <v/>
      </c>
      <c r="M14" s="11"/>
      <c r="N14" s="173"/>
      <c r="O14" s="37" t="str">
        <f t="shared" si="5"/>
        <v/>
      </c>
      <c r="P14" s="11"/>
      <c r="Q14" s="173"/>
      <c r="R14" s="37" t="str">
        <f t="shared" si="2"/>
        <v/>
      </c>
      <c r="S14" s="11"/>
      <c r="T14" s="173"/>
      <c r="U14" s="37" t="str">
        <f t="shared" si="6"/>
        <v/>
      </c>
      <c r="V14" s="11"/>
    </row>
    <row r="15" spans="1:22" ht="19.95" customHeight="1">
      <c r="A15" s="174" t="s">
        <v>493</v>
      </c>
      <c r="B15" s="121">
        <f t="shared" si="7"/>
        <v>61108</v>
      </c>
      <c r="C15" s="37">
        <f t="shared" si="3"/>
        <v>4.9280406707709483</v>
      </c>
      <c r="D15" s="11"/>
      <c r="E15" s="173">
        <v>4415</v>
      </c>
      <c r="F15" s="175">
        <f t="shared" si="4"/>
        <v>7.224913268311842</v>
      </c>
      <c r="G15" s="176"/>
      <c r="H15" s="173">
        <v>1277</v>
      </c>
      <c r="I15" s="175">
        <f t="shared" si="0"/>
        <v>2.0897427505400272</v>
      </c>
      <c r="J15" s="176"/>
      <c r="K15" s="173">
        <v>1611</v>
      </c>
      <c r="L15" s="175">
        <f t="shared" si="1"/>
        <v>2.636316030634287</v>
      </c>
      <c r="M15" s="176"/>
      <c r="N15" s="173">
        <v>0</v>
      </c>
      <c r="O15" s="37">
        <f t="shared" si="5"/>
        <v>0</v>
      </c>
      <c r="P15" s="176"/>
      <c r="Q15" s="173">
        <v>0</v>
      </c>
      <c r="R15" s="175">
        <f t="shared" si="2"/>
        <v>0</v>
      </c>
      <c r="S15" s="176"/>
      <c r="T15" s="173">
        <v>53805</v>
      </c>
      <c r="U15" s="175">
        <f t="shared" si="6"/>
        <v>88.049027950513846</v>
      </c>
      <c r="V15" s="11"/>
    </row>
    <row r="16" spans="1:22" ht="13.5" customHeight="1">
      <c r="A16" s="174"/>
      <c r="B16" s="121">
        <f t="shared" si="7"/>
        <v>0</v>
      </c>
      <c r="C16" s="37" t="str">
        <f t="shared" si="3"/>
        <v/>
      </c>
      <c r="D16" s="11"/>
      <c r="E16" s="173"/>
      <c r="F16" s="175" t="str">
        <f t="shared" si="4"/>
        <v/>
      </c>
      <c r="G16" s="176"/>
      <c r="H16" s="173"/>
      <c r="I16" s="175" t="str">
        <f t="shared" si="0"/>
        <v/>
      </c>
      <c r="J16" s="176"/>
      <c r="K16" s="173"/>
      <c r="L16" s="175" t="str">
        <f t="shared" si="1"/>
        <v/>
      </c>
      <c r="M16" s="176"/>
      <c r="N16" s="173"/>
      <c r="O16" s="37" t="str">
        <f t="shared" si="5"/>
        <v/>
      </c>
      <c r="P16" s="176"/>
      <c r="Q16" s="173"/>
      <c r="R16" s="175" t="str">
        <f t="shared" si="2"/>
        <v/>
      </c>
      <c r="S16" s="176"/>
      <c r="T16" s="173"/>
      <c r="U16" s="175" t="str">
        <f t="shared" si="6"/>
        <v/>
      </c>
      <c r="V16" s="11"/>
    </row>
    <row r="17" spans="1:22" ht="19.95" customHeight="1">
      <c r="A17" s="174" t="s">
        <v>494</v>
      </c>
      <c r="B17" s="121">
        <f t="shared" si="7"/>
        <v>9195</v>
      </c>
      <c r="C17" s="37">
        <f t="shared" si="3"/>
        <v>0.7415286700225644</v>
      </c>
      <c r="D17" s="11"/>
      <c r="E17" s="173">
        <v>2311</v>
      </c>
      <c r="F17" s="175">
        <f t="shared" si="4"/>
        <v>25.133224578575312</v>
      </c>
      <c r="G17" s="176"/>
      <c r="H17" s="173">
        <v>506</v>
      </c>
      <c r="I17" s="175">
        <f t="shared" si="0"/>
        <v>5.502990755845568</v>
      </c>
      <c r="J17" s="176"/>
      <c r="K17" s="173">
        <v>2151</v>
      </c>
      <c r="L17" s="175">
        <f t="shared" si="1"/>
        <v>23.393148450244698</v>
      </c>
      <c r="M17" s="176"/>
      <c r="N17" s="173">
        <v>0</v>
      </c>
      <c r="O17" s="37">
        <f t="shared" si="5"/>
        <v>0</v>
      </c>
      <c r="P17" s="176"/>
      <c r="Q17" s="173">
        <v>0</v>
      </c>
      <c r="R17" s="175">
        <f t="shared" si="2"/>
        <v>0</v>
      </c>
      <c r="S17" s="176"/>
      <c r="T17" s="173">
        <v>4227</v>
      </c>
      <c r="U17" s="175">
        <f t="shared" si="6"/>
        <v>45.970636215334423</v>
      </c>
      <c r="V17" s="11"/>
    </row>
    <row r="18" spans="1:22" ht="13.5" customHeight="1">
      <c r="A18" s="174"/>
      <c r="B18" s="121">
        <f t="shared" si="7"/>
        <v>0</v>
      </c>
      <c r="C18" s="37" t="str">
        <f t="shared" si="3"/>
        <v/>
      </c>
      <c r="D18" s="11"/>
      <c r="E18" s="173"/>
      <c r="F18" s="175" t="str">
        <f t="shared" si="4"/>
        <v/>
      </c>
      <c r="G18" s="176"/>
      <c r="H18" s="173"/>
      <c r="I18" s="175" t="str">
        <f t="shared" si="0"/>
        <v/>
      </c>
      <c r="J18" s="176"/>
      <c r="K18" s="173"/>
      <c r="L18" s="175" t="str">
        <f t="shared" si="1"/>
        <v/>
      </c>
      <c r="M18" s="176"/>
      <c r="N18" s="173"/>
      <c r="O18" s="37" t="str">
        <f t="shared" si="5"/>
        <v/>
      </c>
      <c r="P18" s="176"/>
      <c r="Q18" s="173"/>
      <c r="R18" s="175" t="str">
        <f t="shared" si="2"/>
        <v/>
      </c>
      <c r="S18" s="176"/>
      <c r="T18" s="173"/>
      <c r="U18" s="175" t="str">
        <f t="shared" si="6"/>
        <v/>
      </c>
      <c r="V18" s="11"/>
    </row>
    <row r="19" spans="1:22" ht="19.95" customHeight="1">
      <c r="A19" s="174" t="s">
        <v>495</v>
      </c>
      <c r="B19" s="121">
        <f t="shared" si="7"/>
        <v>5989</v>
      </c>
      <c r="C19" s="37">
        <f t="shared" si="3"/>
        <v>0.48298153396031956</v>
      </c>
      <c r="D19" s="11"/>
      <c r="E19" s="173">
        <v>2100</v>
      </c>
      <c r="F19" s="175">
        <f t="shared" si="4"/>
        <v>35.064284521622973</v>
      </c>
      <c r="G19" s="176"/>
      <c r="H19" s="173">
        <v>1381</v>
      </c>
      <c r="I19" s="175">
        <f t="shared" si="0"/>
        <v>23.058941392553013</v>
      </c>
      <c r="J19" s="176"/>
      <c r="K19" s="173">
        <v>0</v>
      </c>
      <c r="L19" s="175">
        <f t="shared" si="1"/>
        <v>0</v>
      </c>
      <c r="M19" s="176"/>
      <c r="N19" s="173">
        <v>0</v>
      </c>
      <c r="O19" s="37">
        <f t="shared" si="5"/>
        <v>0</v>
      </c>
      <c r="P19" s="176"/>
      <c r="Q19" s="173">
        <v>0</v>
      </c>
      <c r="R19" s="175">
        <f t="shared" si="2"/>
        <v>0</v>
      </c>
      <c r="S19" s="176"/>
      <c r="T19" s="173">
        <v>2508</v>
      </c>
      <c r="U19" s="175">
        <f t="shared" si="6"/>
        <v>41.87677408582401</v>
      </c>
      <c r="V19" s="11"/>
    </row>
    <row r="20" spans="1:22" ht="13.5" customHeight="1">
      <c r="A20" s="174"/>
      <c r="B20" s="121">
        <f t="shared" si="7"/>
        <v>0</v>
      </c>
      <c r="C20" s="37" t="str">
        <f t="shared" si="3"/>
        <v/>
      </c>
      <c r="D20" s="11"/>
      <c r="E20" s="173"/>
      <c r="F20" s="175" t="str">
        <f t="shared" si="4"/>
        <v/>
      </c>
      <c r="G20" s="176"/>
      <c r="H20" s="173"/>
      <c r="I20" s="175" t="str">
        <f t="shared" si="0"/>
        <v/>
      </c>
      <c r="J20" s="176"/>
      <c r="K20" s="173"/>
      <c r="L20" s="175" t="str">
        <f t="shared" si="1"/>
        <v/>
      </c>
      <c r="M20" s="176"/>
      <c r="N20" s="173"/>
      <c r="O20" s="37" t="str">
        <f t="shared" si="5"/>
        <v/>
      </c>
      <c r="P20" s="176"/>
      <c r="Q20" s="173"/>
      <c r="R20" s="175" t="str">
        <f t="shared" si="2"/>
        <v/>
      </c>
      <c r="S20" s="176"/>
      <c r="T20" s="173"/>
      <c r="U20" s="175" t="str">
        <f t="shared" si="6"/>
        <v/>
      </c>
      <c r="V20" s="11"/>
    </row>
    <row r="21" spans="1:22" ht="25.2" customHeight="1">
      <c r="A21" s="172" t="s">
        <v>496</v>
      </c>
      <c r="B21" s="121">
        <f t="shared" si="7"/>
        <v>1556</v>
      </c>
      <c r="C21" s="37">
        <f t="shared" si="3"/>
        <v>0.12548326379065908</v>
      </c>
      <c r="D21" s="11"/>
      <c r="E21" s="173">
        <v>495</v>
      </c>
      <c r="F21" s="175">
        <f t="shared" si="4"/>
        <v>31.812339331619537</v>
      </c>
      <c r="G21" s="176"/>
      <c r="H21" s="173">
        <v>319</v>
      </c>
      <c r="I21" s="175">
        <f t="shared" si="0"/>
        <v>20.501285347043702</v>
      </c>
      <c r="J21" s="176"/>
      <c r="K21" s="173">
        <v>0</v>
      </c>
      <c r="L21" s="175">
        <f t="shared" si="1"/>
        <v>0</v>
      </c>
      <c r="M21" s="176"/>
      <c r="N21" s="173">
        <v>0</v>
      </c>
      <c r="O21" s="37">
        <f t="shared" si="5"/>
        <v>0</v>
      </c>
      <c r="P21" s="176"/>
      <c r="Q21" s="173">
        <v>0</v>
      </c>
      <c r="R21" s="175">
        <f t="shared" si="2"/>
        <v>0</v>
      </c>
      <c r="S21" s="176"/>
      <c r="T21" s="173">
        <v>742</v>
      </c>
      <c r="U21" s="175">
        <f t="shared" si="6"/>
        <v>47.686375321336762</v>
      </c>
      <c r="V21" s="11"/>
    </row>
    <row r="22" spans="1:22" ht="13.5" customHeight="1">
      <c r="A22" s="174"/>
      <c r="B22" s="121">
        <f t="shared" si="7"/>
        <v>0</v>
      </c>
      <c r="C22" s="37" t="str">
        <f t="shared" si="3"/>
        <v/>
      </c>
      <c r="D22" s="11"/>
      <c r="E22" s="173"/>
      <c r="F22" s="175" t="str">
        <f t="shared" si="4"/>
        <v/>
      </c>
      <c r="G22" s="176"/>
      <c r="H22" s="173"/>
      <c r="I22" s="175" t="str">
        <f t="shared" si="0"/>
        <v/>
      </c>
      <c r="J22" s="176"/>
      <c r="K22" s="173"/>
      <c r="L22" s="175" t="str">
        <f t="shared" si="1"/>
        <v/>
      </c>
      <c r="M22" s="176"/>
      <c r="N22" s="173"/>
      <c r="O22" s="37" t="str">
        <f t="shared" si="5"/>
        <v/>
      </c>
      <c r="P22" s="176"/>
      <c r="Q22" s="173"/>
      <c r="R22" s="175" t="str">
        <f t="shared" si="2"/>
        <v/>
      </c>
      <c r="S22" s="176"/>
      <c r="T22" s="173"/>
      <c r="U22" s="175" t="str">
        <f t="shared" si="6"/>
        <v/>
      </c>
      <c r="V22" s="11"/>
    </row>
    <row r="23" spans="1:22" ht="19.95" customHeight="1">
      <c r="A23" s="177" t="s">
        <v>497</v>
      </c>
      <c r="B23" s="121">
        <f t="shared" si="7"/>
        <v>2022</v>
      </c>
      <c r="C23" s="37">
        <f t="shared" si="3"/>
        <v>0.16306372711099784</v>
      </c>
      <c r="D23" s="11"/>
      <c r="E23" s="173">
        <v>73</v>
      </c>
      <c r="F23" s="175">
        <f>IF($A23&lt;&gt;"",E23/$B23*100,"")</f>
        <v>3.6102868447082095</v>
      </c>
      <c r="G23" s="176"/>
      <c r="H23" s="173">
        <v>1351</v>
      </c>
      <c r="I23" s="175">
        <f t="shared" si="0"/>
        <v>66.815034619188921</v>
      </c>
      <c r="J23" s="176"/>
      <c r="K23" s="173">
        <v>0</v>
      </c>
      <c r="L23" s="175">
        <f t="shared" si="1"/>
        <v>0</v>
      </c>
      <c r="M23" s="176"/>
      <c r="N23" s="173">
        <v>0</v>
      </c>
      <c r="O23" s="37">
        <f t="shared" si="5"/>
        <v>0</v>
      </c>
      <c r="P23" s="176"/>
      <c r="Q23" s="173">
        <v>178</v>
      </c>
      <c r="R23" s="175">
        <f t="shared" si="2"/>
        <v>8.8031651829871418</v>
      </c>
      <c r="S23" s="176"/>
      <c r="T23" s="173">
        <v>420</v>
      </c>
      <c r="U23" s="175">
        <f t="shared" si="6"/>
        <v>20.771513353115729</v>
      </c>
      <c r="V23" s="11"/>
    </row>
    <row r="24" spans="1:22" ht="13.5" customHeight="1">
      <c r="A24" s="177"/>
      <c r="B24" s="121">
        <f t="shared" si="7"/>
        <v>0</v>
      </c>
      <c r="C24" s="37" t="str">
        <f t="shared" si="3"/>
        <v/>
      </c>
      <c r="D24" s="11"/>
      <c r="E24" s="173"/>
      <c r="F24" s="175" t="str">
        <f t="shared" ref="F24:F79" si="8">IF($A24&lt;&gt;"",E24/$B24*100,"")</f>
        <v/>
      </c>
      <c r="G24" s="176"/>
      <c r="H24" s="173"/>
      <c r="I24" s="175" t="str">
        <f t="shared" si="0"/>
        <v/>
      </c>
      <c r="J24" s="176"/>
      <c r="K24" s="173"/>
      <c r="L24" s="175" t="str">
        <f t="shared" si="1"/>
        <v/>
      </c>
      <c r="M24" s="176"/>
      <c r="N24" s="173"/>
      <c r="O24" s="37" t="str">
        <f t="shared" si="5"/>
        <v/>
      </c>
      <c r="P24" s="176"/>
      <c r="Q24" s="173"/>
      <c r="R24" s="175" t="str">
        <f t="shared" si="2"/>
        <v/>
      </c>
      <c r="S24" s="176"/>
      <c r="T24" s="173"/>
      <c r="U24" s="175" t="str">
        <f t="shared" si="6"/>
        <v/>
      </c>
      <c r="V24" s="11"/>
    </row>
    <row r="25" spans="1:22" ht="19.95" customHeight="1">
      <c r="A25" s="174" t="s">
        <v>498</v>
      </c>
      <c r="B25" s="121">
        <f t="shared" si="7"/>
        <v>511801</v>
      </c>
      <c r="C25" s="37">
        <f t="shared" si="3"/>
        <v>41.274074480284774</v>
      </c>
      <c r="D25" s="11"/>
      <c r="E25" s="173">
        <v>136399</v>
      </c>
      <c r="F25" s="175">
        <f t="shared" si="8"/>
        <v>26.650788099280774</v>
      </c>
      <c r="G25" s="176"/>
      <c r="H25" s="173">
        <v>34443</v>
      </c>
      <c r="I25" s="175">
        <f t="shared" si="0"/>
        <v>6.729764107533982</v>
      </c>
      <c r="J25" s="176"/>
      <c r="K25" s="173">
        <v>35218</v>
      </c>
      <c r="L25" s="175">
        <f t="shared" si="1"/>
        <v>6.8811901500778623</v>
      </c>
      <c r="M25" s="176"/>
      <c r="N25" s="173">
        <v>1025</v>
      </c>
      <c r="O25" s="37">
        <f t="shared" si="5"/>
        <v>0.20027315304190496</v>
      </c>
      <c r="P25" s="176"/>
      <c r="Q25" s="173">
        <v>0</v>
      </c>
      <c r="R25" s="175">
        <f t="shared" si="2"/>
        <v>0</v>
      </c>
      <c r="S25" s="176"/>
      <c r="T25" s="173">
        <v>304716</v>
      </c>
      <c r="U25" s="175">
        <f t="shared" si="6"/>
        <v>59.537984490065476</v>
      </c>
      <c r="V25" s="11"/>
    </row>
    <row r="26" spans="1:22" ht="13.5" customHeight="1">
      <c r="A26" s="174"/>
      <c r="B26" s="121">
        <f t="shared" si="7"/>
        <v>0</v>
      </c>
      <c r="C26" s="37" t="str">
        <f t="shared" si="3"/>
        <v/>
      </c>
      <c r="D26" s="11"/>
      <c r="E26" s="173"/>
      <c r="F26" s="175" t="str">
        <f t="shared" si="8"/>
        <v/>
      </c>
      <c r="G26" s="176"/>
      <c r="H26" s="173"/>
      <c r="I26" s="175" t="str">
        <f t="shared" si="0"/>
        <v/>
      </c>
      <c r="J26" s="176"/>
      <c r="K26" s="173"/>
      <c r="L26" s="175" t="str">
        <f t="shared" si="1"/>
        <v/>
      </c>
      <c r="M26" s="176"/>
      <c r="N26" s="173"/>
      <c r="O26" s="37" t="str">
        <f t="shared" si="5"/>
        <v/>
      </c>
      <c r="P26" s="176"/>
      <c r="Q26" s="173"/>
      <c r="R26" s="175" t="str">
        <f t="shared" si="2"/>
        <v/>
      </c>
      <c r="S26" s="176"/>
      <c r="T26" s="173"/>
      <c r="U26" s="175" t="str">
        <f t="shared" si="6"/>
        <v/>
      </c>
      <c r="V26" s="11"/>
    </row>
    <row r="27" spans="1:22" ht="19.95" customHeight="1">
      <c r="A27" s="174" t="s">
        <v>499</v>
      </c>
      <c r="B27" s="121">
        <f t="shared" si="7"/>
        <v>110271</v>
      </c>
      <c r="C27" s="37">
        <f t="shared" si="3"/>
        <v>8.8927795510666883</v>
      </c>
      <c r="D27" s="11"/>
      <c r="E27" s="173">
        <v>7655</v>
      </c>
      <c r="F27" s="175">
        <f t="shared" si="8"/>
        <v>6.9419883740965442</v>
      </c>
      <c r="G27" s="176"/>
      <c r="H27" s="173">
        <v>8684</v>
      </c>
      <c r="I27" s="175">
        <f t="shared" si="0"/>
        <v>7.8751439635080844</v>
      </c>
      <c r="J27" s="176"/>
      <c r="K27" s="173">
        <v>7506</v>
      </c>
      <c r="L27" s="175">
        <f t="shared" si="1"/>
        <v>6.8068667192643577</v>
      </c>
      <c r="M27" s="176"/>
      <c r="N27" s="173">
        <v>0</v>
      </c>
      <c r="O27" s="37">
        <f t="shared" si="5"/>
        <v>0</v>
      </c>
      <c r="P27" s="176"/>
      <c r="Q27" s="173">
        <v>406</v>
      </c>
      <c r="R27" s="175">
        <f t="shared" si="2"/>
        <v>0.36818383799911131</v>
      </c>
      <c r="S27" s="176"/>
      <c r="T27" s="173">
        <v>86020</v>
      </c>
      <c r="U27" s="175">
        <f t="shared" si="6"/>
        <v>78.007817105131906</v>
      </c>
      <c r="V27" s="11"/>
    </row>
    <row r="28" spans="1:22" ht="13.5" customHeight="1">
      <c r="A28" s="174"/>
      <c r="B28" s="121">
        <f t="shared" si="7"/>
        <v>0</v>
      </c>
      <c r="C28" s="37" t="str">
        <f t="shared" si="3"/>
        <v/>
      </c>
      <c r="D28" s="11"/>
      <c r="E28" s="173"/>
      <c r="F28" s="175" t="str">
        <f t="shared" si="8"/>
        <v/>
      </c>
      <c r="G28" s="176"/>
      <c r="H28" s="173"/>
      <c r="I28" s="175" t="str">
        <f t="shared" si="0"/>
        <v/>
      </c>
      <c r="J28" s="176"/>
      <c r="K28" s="173"/>
      <c r="L28" s="175" t="str">
        <f t="shared" si="1"/>
        <v/>
      </c>
      <c r="M28" s="176"/>
      <c r="N28" s="173"/>
      <c r="O28" s="37" t="str">
        <f t="shared" si="5"/>
        <v/>
      </c>
      <c r="P28" s="176"/>
      <c r="Q28" s="173"/>
      <c r="R28" s="175" t="str">
        <f t="shared" si="2"/>
        <v/>
      </c>
      <c r="S28" s="176"/>
      <c r="T28" s="173"/>
      <c r="U28" s="175" t="str">
        <f t="shared" si="6"/>
        <v/>
      </c>
      <c r="V28" s="11"/>
    </row>
    <row r="29" spans="1:22" ht="19.95" customHeight="1">
      <c r="A29" s="174" t="s">
        <v>500</v>
      </c>
      <c r="B29" s="121">
        <f t="shared" si="7"/>
        <v>30482</v>
      </c>
      <c r="C29" s="37">
        <f t="shared" si="3"/>
        <v>2.4582139118681687</v>
      </c>
      <c r="D29" s="11"/>
      <c r="E29" s="173">
        <v>16968</v>
      </c>
      <c r="F29" s="175">
        <f t="shared" si="8"/>
        <v>55.665638737615645</v>
      </c>
      <c r="G29" s="176"/>
      <c r="H29" s="173">
        <v>2065</v>
      </c>
      <c r="I29" s="175">
        <f t="shared" si="0"/>
        <v>6.7744898628698911</v>
      </c>
      <c r="J29" s="176"/>
      <c r="K29" s="173">
        <v>6</v>
      </c>
      <c r="L29" s="175">
        <f t="shared" si="1"/>
        <v>1.9683747785578375E-2</v>
      </c>
      <c r="M29" s="176"/>
      <c r="N29" s="173">
        <v>0</v>
      </c>
      <c r="O29" s="37">
        <f t="shared" si="5"/>
        <v>0</v>
      </c>
      <c r="P29" s="176"/>
      <c r="Q29" s="173">
        <v>0</v>
      </c>
      <c r="R29" s="175">
        <f t="shared" si="2"/>
        <v>0</v>
      </c>
      <c r="S29" s="176"/>
      <c r="T29" s="173">
        <v>11443</v>
      </c>
      <c r="U29" s="175">
        <f t="shared" si="6"/>
        <v>37.540187651728893</v>
      </c>
      <c r="V29" s="11"/>
    </row>
    <row r="30" spans="1:22" ht="13.5" customHeight="1">
      <c r="A30" s="174"/>
      <c r="B30" s="121">
        <f t="shared" si="7"/>
        <v>0</v>
      </c>
      <c r="C30" s="37" t="str">
        <f t="shared" si="3"/>
        <v/>
      </c>
      <c r="D30" s="11"/>
      <c r="E30" s="173"/>
      <c r="F30" s="175" t="str">
        <f t="shared" si="8"/>
        <v/>
      </c>
      <c r="G30" s="176"/>
      <c r="H30" s="173"/>
      <c r="I30" s="175" t="str">
        <f t="shared" si="0"/>
        <v/>
      </c>
      <c r="J30" s="176"/>
      <c r="K30" s="173"/>
      <c r="L30" s="175" t="str">
        <f t="shared" si="1"/>
        <v/>
      </c>
      <c r="M30" s="176"/>
      <c r="N30" s="173"/>
      <c r="O30" s="37" t="str">
        <f t="shared" si="5"/>
        <v/>
      </c>
      <c r="P30" s="176"/>
      <c r="Q30" s="173"/>
      <c r="R30" s="175" t="str">
        <f t="shared" si="2"/>
        <v/>
      </c>
      <c r="S30" s="176"/>
      <c r="T30" s="173"/>
      <c r="U30" s="175" t="str">
        <f t="shared" si="6"/>
        <v/>
      </c>
      <c r="V30" s="11"/>
    </row>
    <row r="31" spans="1:22" ht="19.95" customHeight="1">
      <c r="A31" s="174" t="s">
        <v>501</v>
      </c>
      <c r="B31" s="121">
        <f t="shared" si="7"/>
        <v>9572</v>
      </c>
      <c r="C31" s="37">
        <f t="shared" si="3"/>
        <v>0.77193174871734493</v>
      </c>
      <c r="D31" s="11"/>
      <c r="E31" s="173">
        <v>786</v>
      </c>
      <c r="F31" s="175">
        <f t="shared" si="8"/>
        <v>8.2114500626828253</v>
      </c>
      <c r="G31" s="176"/>
      <c r="H31" s="173">
        <v>2295</v>
      </c>
      <c r="I31" s="175">
        <f t="shared" si="0"/>
        <v>23.976180526535728</v>
      </c>
      <c r="J31" s="176"/>
      <c r="K31" s="173">
        <v>0</v>
      </c>
      <c r="L31" s="175">
        <f t="shared" si="1"/>
        <v>0</v>
      </c>
      <c r="M31" s="176"/>
      <c r="N31" s="173">
        <v>0</v>
      </c>
      <c r="O31" s="37">
        <f t="shared" si="5"/>
        <v>0</v>
      </c>
      <c r="P31" s="176"/>
      <c r="Q31" s="173">
        <v>52</v>
      </c>
      <c r="R31" s="175">
        <f t="shared" si="2"/>
        <v>0.54325114918512329</v>
      </c>
      <c r="S31" s="176"/>
      <c r="T31" s="173">
        <v>6439</v>
      </c>
      <c r="U31" s="175">
        <f t="shared" si="6"/>
        <v>67.269118261596333</v>
      </c>
      <c r="V31" s="11"/>
    </row>
    <row r="32" spans="1:22" ht="13.5" customHeight="1">
      <c r="A32" s="174"/>
      <c r="B32" s="121">
        <f t="shared" si="7"/>
        <v>0</v>
      </c>
      <c r="C32" s="37" t="str">
        <f t="shared" si="3"/>
        <v/>
      </c>
      <c r="D32" s="11"/>
      <c r="E32" s="173"/>
      <c r="F32" s="175" t="str">
        <f t="shared" si="8"/>
        <v/>
      </c>
      <c r="G32" s="176"/>
      <c r="H32" s="173"/>
      <c r="I32" s="175" t="str">
        <f t="shared" si="0"/>
        <v/>
      </c>
      <c r="J32" s="176"/>
      <c r="K32" s="173"/>
      <c r="L32" s="175" t="str">
        <f t="shared" si="1"/>
        <v/>
      </c>
      <c r="M32" s="176"/>
      <c r="N32" s="173"/>
      <c r="O32" s="37" t="str">
        <f t="shared" si="5"/>
        <v/>
      </c>
      <c r="P32" s="176"/>
      <c r="Q32" s="173"/>
      <c r="R32" s="175" t="str">
        <f t="shared" si="2"/>
        <v/>
      </c>
      <c r="S32" s="176"/>
      <c r="T32" s="173"/>
      <c r="U32" s="175" t="str">
        <f t="shared" si="6"/>
        <v/>
      </c>
      <c r="V32" s="11"/>
    </row>
    <row r="33" spans="1:22" ht="19.95" customHeight="1">
      <c r="A33" s="174" t="s">
        <v>502</v>
      </c>
      <c r="B33" s="121">
        <f t="shared" si="7"/>
        <v>41275</v>
      </c>
      <c r="C33" s="37">
        <f t="shared" si="3"/>
        <v>3.3286129260664867</v>
      </c>
      <c r="D33" s="11"/>
      <c r="E33" s="173">
        <v>2095</v>
      </c>
      <c r="F33" s="175">
        <f t="shared" si="8"/>
        <v>5.0757116898849182</v>
      </c>
      <c r="G33" s="176"/>
      <c r="H33" s="173">
        <v>7673</v>
      </c>
      <c r="I33" s="175">
        <f t="shared" si="0"/>
        <v>18.589945487583286</v>
      </c>
      <c r="J33" s="176"/>
      <c r="K33" s="173">
        <v>1835</v>
      </c>
      <c r="L33" s="175">
        <f t="shared" si="1"/>
        <v>4.4457904300423987</v>
      </c>
      <c r="M33" s="176"/>
      <c r="N33" s="173">
        <v>0</v>
      </c>
      <c r="O33" s="37">
        <f t="shared" si="5"/>
        <v>0</v>
      </c>
      <c r="P33" s="176"/>
      <c r="Q33" s="173">
        <v>49</v>
      </c>
      <c r="R33" s="175">
        <f t="shared" si="2"/>
        <v>0.11871592973955178</v>
      </c>
      <c r="S33" s="176"/>
      <c r="T33" s="173">
        <v>29623</v>
      </c>
      <c r="U33" s="175">
        <f t="shared" si="6"/>
        <v>71.769836462749851</v>
      </c>
      <c r="V33" s="11"/>
    </row>
    <row r="34" spans="1:22" ht="13.5" customHeight="1">
      <c r="A34" s="174"/>
      <c r="B34" s="121">
        <f t="shared" si="7"/>
        <v>0</v>
      </c>
      <c r="C34" s="37" t="str">
        <f t="shared" si="3"/>
        <v/>
      </c>
      <c r="D34" s="11"/>
      <c r="E34" s="173"/>
      <c r="F34" s="175" t="str">
        <f t="shared" si="8"/>
        <v/>
      </c>
      <c r="G34" s="176"/>
      <c r="H34" s="173"/>
      <c r="I34" s="175" t="str">
        <f t="shared" si="0"/>
        <v/>
      </c>
      <c r="J34" s="176"/>
      <c r="K34" s="173"/>
      <c r="L34" s="175" t="str">
        <f t="shared" si="1"/>
        <v/>
      </c>
      <c r="M34" s="176"/>
      <c r="N34" s="173"/>
      <c r="O34" s="37" t="str">
        <f t="shared" si="5"/>
        <v/>
      </c>
      <c r="P34" s="176"/>
      <c r="Q34" s="173"/>
      <c r="R34" s="175" t="str">
        <f t="shared" si="2"/>
        <v/>
      </c>
      <c r="S34" s="176"/>
      <c r="T34" s="173"/>
      <c r="U34" s="175" t="str">
        <f t="shared" si="6"/>
        <v/>
      </c>
      <c r="V34" s="11"/>
    </row>
    <row r="35" spans="1:22">
      <c r="A35" s="174" t="s">
        <v>503</v>
      </c>
      <c r="B35" s="121">
        <f t="shared" si="7"/>
        <v>1997</v>
      </c>
      <c r="C35" s="37">
        <f t="shared" si="3"/>
        <v>0.16104760783415564</v>
      </c>
      <c r="D35" s="11"/>
      <c r="E35" s="173">
        <v>665</v>
      </c>
      <c r="F35" s="175">
        <f t="shared" si="8"/>
        <v>33.299949924887329</v>
      </c>
      <c r="G35" s="176"/>
      <c r="H35" s="173">
        <v>843</v>
      </c>
      <c r="I35" s="175">
        <f t="shared" si="0"/>
        <v>42.213319979969953</v>
      </c>
      <c r="J35" s="176"/>
      <c r="K35" s="173">
        <v>67</v>
      </c>
      <c r="L35" s="175">
        <f t="shared" si="1"/>
        <v>3.3550325488232349</v>
      </c>
      <c r="M35" s="176"/>
      <c r="N35" s="173">
        <v>0</v>
      </c>
      <c r="O35" s="37">
        <f t="shared" si="5"/>
        <v>0</v>
      </c>
      <c r="P35" s="176"/>
      <c r="Q35" s="173">
        <v>0</v>
      </c>
      <c r="R35" s="175">
        <f t="shared" si="2"/>
        <v>0</v>
      </c>
      <c r="S35" s="176"/>
      <c r="T35" s="173">
        <v>422</v>
      </c>
      <c r="U35" s="175">
        <f t="shared" si="6"/>
        <v>21.131697546319479</v>
      </c>
      <c r="V35" s="11"/>
    </row>
    <row r="36" spans="1:22">
      <c r="A36" s="174"/>
      <c r="B36" s="121">
        <f t="shared" si="7"/>
        <v>0</v>
      </c>
      <c r="C36" s="37" t="str">
        <f t="shared" si="3"/>
        <v/>
      </c>
      <c r="D36" s="11"/>
      <c r="E36" s="173"/>
      <c r="F36" s="175" t="str">
        <f t="shared" si="8"/>
        <v/>
      </c>
      <c r="G36" s="176"/>
      <c r="H36" s="173"/>
      <c r="I36" s="175" t="str">
        <f t="shared" si="0"/>
        <v/>
      </c>
      <c r="J36" s="176"/>
      <c r="K36" s="173"/>
      <c r="L36" s="175" t="str">
        <f t="shared" si="1"/>
        <v/>
      </c>
      <c r="M36" s="176"/>
      <c r="N36" s="173"/>
      <c r="O36" s="37" t="str">
        <f t="shared" si="5"/>
        <v/>
      </c>
      <c r="P36" s="176"/>
      <c r="Q36" s="173"/>
      <c r="R36" s="175" t="str">
        <f t="shared" si="2"/>
        <v/>
      </c>
      <c r="S36" s="176"/>
      <c r="T36" s="173"/>
      <c r="U36" s="175" t="str">
        <f t="shared" si="6"/>
        <v/>
      </c>
      <c r="V36" s="11"/>
    </row>
    <row r="37" spans="1:22">
      <c r="A37" s="174" t="s">
        <v>504</v>
      </c>
      <c r="B37" s="121">
        <f t="shared" si="7"/>
        <v>1002</v>
      </c>
      <c r="C37" s="37">
        <f t="shared" si="3"/>
        <v>8.0806060615835729E-2</v>
      </c>
      <c r="D37" s="11"/>
      <c r="E37" s="178">
        <v>572</v>
      </c>
      <c r="F37" s="175">
        <f t="shared" si="8"/>
        <v>57.085828343313374</v>
      </c>
      <c r="G37" s="176"/>
      <c r="H37" s="178">
        <v>261</v>
      </c>
      <c r="I37" s="175">
        <f t="shared" si="0"/>
        <v>26.047904191616766</v>
      </c>
      <c r="J37" s="176"/>
      <c r="K37" s="178">
        <v>0</v>
      </c>
      <c r="L37" s="175">
        <f t="shared" si="1"/>
        <v>0</v>
      </c>
      <c r="M37" s="176"/>
      <c r="N37" s="178">
        <v>0</v>
      </c>
      <c r="O37" s="37">
        <f t="shared" si="5"/>
        <v>0</v>
      </c>
      <c r="P37" s="176"/>
      <c r="Q37" s="178">
        <v>0</v>
      </c>
      <c r="R37" s="175">
        <f t="shared" si="2"/>
        <v>0</v>
      </c>
      <c r="S37" s="176"/>
      <c r="T37" s="173">
        <v>169</v>
      </c>
      <c r="U37" s="175">
        <f t="shared" si="6"/>
        <v>16.866267465069861</v>
      </c>
      <c r="V37" s="11"/>
    </row>
    <row r="38" spans="1:22">
      <c r="A38" s="174"/>
      <c r="B38" s="121">
        <f t="shared" si="7"/>
        <v>0</v>
      </c>
      <c r="C38" s="37"/>
      <c r="D38" s="11"/>
      <c r="E38" s="178"/>
      <c r="F38" s="175" t="str">
        <f t="shared" si="8"/>
        <v/>
      </c>
      <c r="G38" s="176"/>
      <c r="H38" s="178"/>
      <c r="I38" s="175" t="str">
        <f t="shared" si="0"/>
        <v/>
      </c>
      <c r="J38" s="176"/>
      <c r="K38" s="178"/>
      <c r="L38" s="175" t="str">
        <f t="shared" si="1"/>
        <v/>
      </c>
      <c r="M38" s="176"/>
      <c r="N38" s="178"/>
      <c r="O38" s="37" t="str">
        <f t="shared" si="5"/>
        <v/>
      </c>
      <c r="P38" s="176"/>
      <c r="Q38" s="178"/>
      <c r="R38" s="175" t="str">
        <f t="shared" si="2"/>
        <v/>
      </c>
      <c r="S38" s="176"/>
      <c r="T38" s="173"/>
      <c r="U38" s="175" t="str">
        <f t="shared" si="6"/>
        <v/>
      </c>
      <c r="V38" s="11"/>
    </row>
    <row r="39" spans="1:22">
      <c r="A39" s="174" t="s">
        <v>505</v>
      </c>
      <c r="B39" s="121">
        <f t="shared" si="7"/>
        <v>5221</v>
      </c>
      <c r="C39" s="37">
        <f t="shared" si="3"/>
        <v>0.42104634977572686</v>
      </c>
      <c r="D39" s="11"/>
      <c r="E39" s="173">
        <v>1594</v>
      </c>
      <c r="F39" s="175">
        <f t="shared" si="8"/>
        <v>30.530549703122006</v>
      </c>
      <c r="G39" s="176"/>
      <c r="H39" s="173">
        <v>1765</v>
      </c>
      <c r="I39" s="175">
        <f t="shared" si="0"/>
        <v>33.80578433250335</v>
      </c>
      <c r="J39" s="176"/>
      <c r="K39" s="173">
        <v>0</v>
      </c>
      <c r="L39" s="175">
        <f t="shared" si="1"/>
        <v>0</v>
      </c>
      <c r="M39" s="176"/>
      <c r="N39" s="173">
        <v>0</v>
      </c>
      <c r="O39" s="37">
        <f t="shared" si="5"/>
        <v>0</v>
      </c>
      <c r="P39" s="176"/>
      <c r="Q39" s="173">
        <v>339</v>
      </c>
      <c r="R39" s="175">
        <f t="shared" si="2"/>
        <v>6.4930090021068771</v>
      </c>
      <c r="S39" s="179"/>
      <c r="T39" s="173">
        <v>1523</v>
      </c>
      <c r="U39" s="175">
        <f t="shared" si="6"/>
        <v>29.170656962267767</v>
      </c>
      <c r="V39" s="11"/>
    </row>
    <row r="40" spans="1:22" ht="16.5" customHeight="1">
      <c r="A40" s="174"/>
      <c r="B40" s="121">
        <f t="shared" si="7"/>
        <v>0</v>
      </c>
      <c r="C40" s="37" t="str">
        <f t="shared" si="3"/>
        <v/>
      </c>
      <c r="D40" s="11"/>
      <c r="E40" s="173"/>
      <c r="F40" s="175" t="str">
        <f t="shared" si="8"/>
        <v/>
      </c>
      <c r="G40" s="176"/>
      <c r="H40" s="173"/>
      <c r="I40" s="175" t="str">
        <f t="shared" si="0"/>
        <v/>
      </c>
      <c r="J40" s="176"/>
      <c r="K40" s="173"/>
      <c r="L40" s="175" t="str">
        <f t="shared" si="1"/>
        <v/>
      </c>
      <c r="M40" s="176"/>
      <c r="N40" s="173"/>
      <c r="O40" s="37" t="str">
        <f t="shared" si="5"/>
        <v/>
      </c>
      <c r="P40" s="176"/>
      <c r="Q40" s="173"/>
      <c r="R40" s="175" t="str">
        <f t="shared" si="2"/>
        <v/>
      </c>
      <c r="S40" s="179"/>
      <c r="T40" s="173"/>
      <c r="U40" s="175" t="str">
        <f t="shared" si="6"/>
        <v/>
      </c>
      <c r="V40" s="11"/>
    </row>
    <row r="41" spans="1:22" ht="16.5" customHeight="1">
      <c r="A41" s="174" t="s">
        <v>506</v>
      </c>
      <c r="B41" s="121">
        <f t="shared" si="7"/>
        <v>43</v>
      </c>
      <c r="C41" s="37">
        <f t="shared" si="3"/>
        <v>3.4677251561685994E-3</v>
      </c>
      <c r="D41" s="11"/>
      <c r="E41" s="173">
        <v>43</v>
      </c>
      <c r="F41" s="175">
        <f t="shared" si="8"/>
        <v>100</v>
      </c>
      <c r="G41" s="176"/>
      <c r="H41" s="173">
        <v>0</v>
      </c>
      <c r="I41" s="175">
        <f t="shared" si="0"/>
        <v>0</v>
      </c>
      <c r="J41" s="176"/>
      <c r="K41" s="173">
        <v>0</v>
      </c>
      <c r="L41" s="175">
        <f t="shared" si="1"/>
        <v>0</v>
      </c>
      <c r="M41" s="176"/>
      <c r="N41" s="173">
        <v>0</v>
      </c>
      <c r="O41" s="37">
        <f t="shared" si="5"/>
        <v>0</v>
      </c>
      <c r="P41" s="176"/>
      <c r="Q41" s="173">
        <v>0</v>
      </c>
      <c r="R41" s="175">
        <f t="shared" si="2"/>
        <v>0</v>
      </c>
      <c r="S41" s="179"/>
      <c r="T41" s="173">
        <v>0</v>
      </c>
      <c r="U41" s="175">
        <f t="shared" si="6"/>
        <v>0</v>
      </c>
      <c r="V41" s="11"/>
    </row>
    <row r="42" spans="1:22" ht="16.5" customHeight="1">
      <c r="A42" s="174"/>
      <c r="B42" s="121">
        <f t="shared" si="7"/>
        <v>0</v>
      </c>
      <c r="C42" s="37" t="str">
        <f t="shared" si="3"/>
        <v/>
      </c>
      <c r="D42" s="11"/>
      <c r="E42" s="173"/>
      <c r="F42" s="175" t="str">
        <f t="shared" si="8"/>
        <v/>
      </c>
      <c r="G42" s="176"/>
      <c r="H42" s="173"/>
      <c r="I42" s="175" t="str">
        <f t="shared" si="0"/>
        <v/>
      </c>
      <c r="J42" s="176"/>
      <c r="K42" s="173"/>
      <c r="L42" s="175" t="str">
        <f t="shared" si="1"/>
        <v/>
      </c>
      <c r="M42" s="176"/>
      <c r="N42" s="173"/>
      <c r="O42" s="37" t="str">
        <f t="shared" si="5"/>
        <v/>
      </c>
      <c r="P42" s="176"/>
      <c r="Q42" s="173"/>
      <c r="R42" s="175" t="str">
        <f t="shared" si="2"/>
        <v/>
      </c>
      <c r="S42" s="179"/>
      <c r="T42" s="173"/>
      <c r="U42" s="175" t="str">
        <f t="shared" si="6"/>
        <v/>
      </c>
      <c r="V42" s="11"/>
    </row>
    <row r="43" spans="1:22" ht="16.5" customHeight="1">
      <c r="A43" s="174" t="s">
        <v>507</v>
      </c>
      <c r="B43" s="121">
        <f t="shared" si="7"/>
        <v>102</v>
      </c>
      <c r="C43" s="37">
        <f t="shared" si="3"/>
        <v>8.2257666495162123E-3</v>
      </c>
      <c r="D43" s="11"/>
      <c r="E43" s="173">
        <v>16</v>
      </c>
      <c r="F43" s="175">
        <f t="shared" si="8"/>
        <v>15.686274509803921</v>
      </c>
      <c r="G43" s="176"/>
      <c r="H43" s="173">
        <v>17</v>
      </c>
      <c r="I43" s="175">
        <f t="shared" si="0"/>
        <v>16.666666666666664</v>
      </c>
      <c r="J43" s="176"/>
      <c r="K43" s="173">
        <v>0</v>
      </c>
      <c r="L43" s="175">
        <f t="shared" si="1"/>
        <v>0</v>
      </c>
      <c r="M43" s="176"/>
      <c r="N43" s="173">
        <v>0</v>
      </c>
      <c r="O43" s="37">
        <f t="shared" si="5"/>
        <v>0</v>
      </c>
      <c r="P43" s="176"/>
      <c r="Q43" s="173">
        <v>0</v>
      </c>
      <c r="R43" s="175">
        <f t="shared" si="2"/>
        <v>0</v>
      </c>
      <c r="S43" s="179"/>
      <c r="T43" s="173">
        <v>69</v>
      </c>
      <c r="U43" s="175">
        <f t="shared" si="6"/>
        <v>67.64705882352942</v>
      </c>
      <c r="V43" s="11"/>
    </row>
    <row r="44" spans="1:22" ht="9.6" customHeight="1">
      <c r="A44" s="174"/>
      <c r="B44" s="121">
        <f t="shared" si="7"/>
        <v>0</v>
      </c>
      <c r="C44" s="37" t="str">
        <f t="shared" si="3"/>
        <v/>
      </c>
      <c r="D44" s="11"/>
      <c r="E44" s="173"/>
      <c r="F44" s="175" t="str">
        <f t="shared" si="8"/>
        <v/>
      </c>
      <c r="G44" s="176"/>
      <c r="H44" s="173"/>
      <c r="I44" s="175" t="str">
        <f t="shared" si="0"/>
        <v/>
      </c>
      <c r="J44" s="176"/>
      <c r="K44" s="173"/>
      <c r="L44" s="175" t="str">
        <f t="shared" si="1"/>
        <v/>
      </c>
      <c r="M44" s="176"/>
      <c r="N44" s="173"/>
      <c r="O44" s="37" t="str">
        <f t="shared" si="5"/>
        <v/>
      </c>
      <c r="P44" s="176"/>
      <c r="Q44" s="173"/>
      <c r="R44" s="175" t="str">
        <f t="shared" si="2"/>
        <v/>
      </c>
      <c r="S44" s="179"/>
      <c r="T44" s="173"/>
      <c r="U44" s="175" t="str">
        <f t="shared" si="6"/>
        <v/>
      </c>
      <c r="V44" s="11"/>
    </row>
    <row r="45" spans="1:22" ht="16.5" customHeight="1">
      <c r="A45" s="174" t="s">
        <v>508</v>
      </c>
      <c r="B45" s="121">
        <f t="shared" si="7"/>
        <v>116</v>
      </c>
      <c r="C45" s="37">
        <f t="shared" si="3"/>
        <v>9.3547934445478501E-3</v>
      </c>
      <c r="D45" s="11"/>
      <c r="E45" s="173">
        <v>101</v>
      </c>
      <c r="F45" s="175">
        <f t="shared" si="8"/>
        <v>87.068965517241381</v>
      </c>
      <c r="G45" s="176"/>
      <c r="H45" s="173">
        <v>6</v>
      </c>
      <c r="I45" s="175">
        <f t="shared" si="0"/>
        <v>5.1724137931034484</v>
      </c>
      <c r="J45" s="176"/>
      <c r="K45" s="173">
        <v>0</v>
      </c>
      <c r="L45" s="175">
        <f t="shared" si="1"/>
        <v>0</v>
      </c>
      <c r="M45" s="176"/>
      <c r="N45" s="173">
        <v>0</v>
      </c>
      <c r="O45" s="37">
        <f t="shared" si="5"/>
        <v>0</v>
      </c>
      <c r="P45" s="176"/>
      <c r="Q45" s="173">
        <v>0</v>
      </c>
      <c r="R45" s="175">
        <f t="shared" si="2"/>
        <v>0</v>
      </c>
      <c r="S45" s="179"/>
      <c r="T45" s="173">
        <v>9</v>
      </c>
      <c r="U45" s="175">
        <f t="shared" si="6"/>
        <v>7.7586206896551726</v>
      </c>
      <c r="V45" s="11"/>
    </row>
    <row r="46" spans="1:22" ht="9" customHeight="1">
      <c r="A46" s="174"/>
      <c r="B46" s="121">
        <f t="shared" si="7"/>
        <v>0</v>
      </c>
      <c r="C46" s="37" t="str">
        <f t="shared" si="3"/>
        <v/>
      </c>
      <c r="D46" s="11"/>
      <c r="E46" s="173"/>
      <c r="F46" s="175" t="str">
        <f t="shared" si="8"/>
        <v/>
      </c>
      <c r="G46" s="176"/>
      <c r="H46" s="173"/>
      <c r="I46" s="175" t="str">
        <f t="shared" si="0"/>
        <v/>
      </c>
      <c r="J46" s="176"/>
      <c r="K46" s="173"/>
      <c r="L46" s="175" t="str">
        <f t="shared" si="1"/>
        <v/>
      </c>
      <c r="M46" s="176"/>
      <c r="N46" s="173"/>
      <c r="O46" s="37" t="str">
        <f t="shared" si="5"/>
        <v/>
      </c>
      <c r="P46" s="176"/>
      <c r="Q46" s="173"/>
      <c r="R46" s="175" t="str">
        <f t="shared" si="2"/>
        <v/>
      </c>
      <c r="S46" s="179"/>
      <c r="T46" s="173"/>
      <c r="U46" s="175" t="str">
        <f t="shared" si="6"/>
        <v/>
      </c>
      <c r="V46" s="11"/>
    </row>
    <row r="47" spans="1:22" ht="16.5" customHeight="1">
      <c r="A47" s="174" t="s">
        <v>509</v>
      </c>
      <c r="B47" s="121">
        <f t="shared" si="7"/>
        <v>217263</v>
      </c>
      <c r="C47" s="37">
        <f t="shared" si="3"/>
        <v>17.521124897782752</v>
      </c>
      <c r="D47" s="11"/>
      <c r="E47" s="173">
        <v>16120</v>
      </c>
      <c r="F47" s="175">
        <f t="shared" si="8"/>
        <v>7.4195790355467794</v>
      </c>
      <c r="G47" s="176"/>
      <c r="H47" s="173">
        <v>23177</v>
      </c>
      <c r="I47" s="175">
        <f t="shared" si="0"/>
        <v>10.667716086033979</v>
      </c>
      <c r="J47" s="176"/>
      <c r="K47" s="173">
        <v>14362</v>
      </c>
      <c r="L47" s="175">
        <f t="shared" si="1"/>
        <v>6.6104214707520388</v>
      </c>
      <c r="M47" s="176"/>
      <c r="N47" s="173">
        <v>5639</v>
      </c>
      <c r="O47" s="37">
        <f t="shared" si="5"/>
        <v>2.5954718474843852</v>
      </c>
      <c r="P47" s="176"/>
      <c r="Q47" s="173">
        <v>8343</v>
      </c>
      <c r="R47" s="175">
        <f t="shared" si="2"/>
        <v>3.8400463953825548</v>
      </c>
      <c r="S47" s="179"/>
      <c r="T47" s="173">
        <v>149622</v>
      </c>
      <c r="U47" s="175">
        <f t="shared" si="6"/>
        <v>68.86676516480027</v>
      </c>
      <c r="V47" s="11"/>
    </row>
    <row r="48" spans="1:22" ht="9" customHeight="1">
      <c r="A48" s="174"/>
      <c r="B48" s="121">
        <f t="shared" si="7"/>
        <v>0</v>
      </c>
      <c r="C48" s="37" t="str">
        <f t="shared" si="3"/>
        <v/>
      </c>
      <c r="D48" s="11"/>
      <c r="E48" s="173"/>
      <c r="F48" s="175" t="str">
        <f t="shared" si="8"/>
        <v/>
      </c>
      <c r="G48" s="176"/>
      <c r="H48" s="173"/>
      <c r="I48" s="175" t="str">
        <f t="shared" si="0"/>
        <v/>
      </c>
      <c r="J48" s="176"/>
      <c r="K48" s="173"/>
      <c r="L48" s="175" t="str">
        <f t="shared" si="1"/>
        <v/>
      </c>
      <c r="M48" s="176"/>
      <c r="N48" s="173"/>
      <c r="O48" s="37" t="str">
        <f t="shared" si="5"/>
        <v/>
      </c>
      <c r="P48" s="176"/>
      <c r="Q48" s="173"/>
      <c r="R48" s="175" t="str">
        <f t="shared" si="2"/>
        <v/>
      </c>
      <c r="S48" s="179"/>
      <c r="T48" s="173"/>
      <c r="U48" s="175" t="str">
        <f t="shared" si="6"/>
        <v/>
      </c>
      <c r="V48" s="11"/>
    </row>
    <row r="49" spans="1:22" ht="16.5" customHeight="1">
      <c r="A49" s="174" t="s">
        <v>510</v>
      </c>
      <c r="B49" s="121">
        <f t="shared" si="7"/>
        <v>14279</v>
      </c>
      <c r="C49" s="37">
        <f t="shared" si="3"/>
        <v>1.1515266861611961</v>
      </c>
      <c r="D49" s="11"/>
      <c r="E49" s="173">
        <v>13570</v>
      </c>
      <c r="F49" s="175">
        <f t="shared" si="8"/>
        <v>95.034666293157784</v>
      </c>
      <c r="G49" s="176"/>
      <c r="H49" s="173">
        <v>412</v>
      </c>
      <c r="I49" s="175">
        <f t="shared" si="0"/>
        <v>2.8853561173751663</v>
      </c>
      <c r="J49" s="176"/>
      <c r="K49" s="173">
        <v>0</v>
      </c>
      <c r="L49" s="175">
        <f t="shared" si="1"/>
        <v>0</v>
      </c>
      <c r="M49" s="176"/>
      <c r="N49" s="173">
        <v>0</v>
      </c>
      <c r="O49" s="37">
        <f t="shared" si="5"/>
        <v>0</v>
      </c>
      <c r="P49" s="176"/>
      <c r="Q49" s="173">
        <v>0</v>
      </c>
      <c r="R49" s="175">
        <f t="shared" si="2"/>
        <v>0</v>
      </c>
      <c r="S49" s="179"/>
      <c r="T49" s="173">
        <v>297</v>
      </c>
      <c r="U49" s="175">
        <f t="shared" si="6"/>
        <v>2.0799775894670494</v>
      </c>
      <c r="V49" s="11"/>
    </row>
    <row r="50" spans="1:22" ht="10.199999999999999" customHeight="1">
      <c r="A50" s="174"/>
      <c r="B50" s="121">
        <f t="shared" si="7"/>
        <v>0</v>
      </c>
      <c r="C50" s="37" t="str">
        <f t="shared" si="3"/>
        <v/>
      </c>
      <c r="D50" s="11"/>
      <c r="E50" s="173"/>
      <c r="F50" s="175" t="str">
        <f t="shared" si="8"/>
        <v/>
      </c>
      <c r="G50" s="176"/>
      <c r="H50" s="173"/>
      <c r="I50" s="175" t="str">
        <f t="shared" si="0"/>
        <v/>
      </c>
      <c r="J50" s="176"/>
      <c r="K50" s="173"/>
      <c r="L50" s="175" t="str">
        <f t="shared" si="1"/>
        <v/>
      </c>
      <c r="M50" s="176"/>
      <c r="N50" s="173"/>
      <c r="O50" s="37" t="str">
        <f t="shared" si="5"/>
        <v/>
      </c>
      <c r="P50" s="176"/>
      <c r="Q50" s="173"/>
      <c r="R50" s="175" t="str">
        <f t="shared" si="2"/>
        <v/>
      </c>
      <c r="S50" s="179"/>
      <c r="T50" s="173"/>
      <c r="U50" s="175" t="str">
        <f t="shared" si="6"/>
        <v/>
      </c>
      <c r="V50" s="11"/>
    </row>
    <row r="51" spans="1:22" ht="16.5" customHeight="1">
      <c r="A51" s="177" t="s">
        <v>511</v>
      </c>
      <c r="B51" s="121">
        <f t="shared" si="7"/>
        <v>662</v>
      </c>
      <c r="C51" s="37">
        <f t="shared" si="3"/>
        <v>5.3386838450781696E-2</v>
      </c>
      <c r="D51" s="11"/>
      <c r="E51" s="173">
        <v>349</v>
      </c>
      <c r="F51" s="175">
        <f t="shared" si="8"/>
        <v>52.719033232628398</v>
      </c>
      <c r="G51" s="176"/>
      <c r="H51" s="173">
        <v>42</v>
      </c>
      <c r="I51" s="175">
        <f t="shared" si="0"/>
        <v>6.3444108761329305</v>
      </c>
      <c r="J51" s="176"/>
      <c r="K51" s="173">
        <v>0</v>
      </c>
      <c r="L51" s="175">
        <f t="shared" si="1"/>
        <v>0</v>
      </c>
      <c r="M51" s="176"/>
      <c r="N51" s="173">
        <v>0</v>
      </c>
      <c r="O51" s="37">
        <f t="shared" si="5"/>
        <v>0</v>
      </c>
      <c r="P51" s="176"/>
      <c r="Q51" s="173">
        <v>0</v>
      </c>
      <c r="R51" s="175">
        <f t="shared" si="2"/>
        <v>0</v>
      </c>
      <c r="S51" s="179"/>
      <c r="T51" s="173">
        <v>271</v>
      </c>
      <c r="U51" s="175">
        <f t="shared" si="6"/>
        <v>40.936555891238669</v>
      </c>
      <c r="V51" s="11"/>
    </row>
    <row r="52" spans="1:22" ht="11.4" customHeight="1">
      <c r="A52" s="177"/>
      <c r="B52" s="121">
        <f t="shared" si="7"/>
        <v>0</v>
      </c>
      <c r="C52" s="37" t="str">
        <f t="shared" si="3"/>
        <v/>
      </c>
      <c r="D52" s="11"/>
      <c r="E52" s="173"/>
      <c r="F52" s="175" t="str">
        <f t="shared" si="8"/>
        <v/>
      </c>
      <c r="G52" s="176"/>
      <c r="H52" s="173"/>
      <c r="I52" s="175" t="str">
        <f t="shared" si="0"/>
        <v/>
      </c>
      <c r="J52" s="176"/>
      <c r="K52" s="173"/>
      <c r="L52" s="175" t="str">
        <f t="shared" si="1"/>
        <v/>
      </c>
      <c r="M52" s="176"/>
      <c r="N52" s="173"/>
      <c r="O52" s="37" t="str">
        <f t="shared" si="5"/>
        <v/>
      </c>
      <c r="P52" s="176"/>
      <c r="Q52" s="173"/>
      <c r="R52" s="175" t="str">
        <f t="shared" si="2"/>
        <v/>
      </c>
      <c r="S52" s="179"/>
      <c r="T52" s="173"/>
      <c r="U52" s="175" t="str">
        <f t="shared" si="6"/>
        <v/>
      </c>
      <c r="V52" s="11"/>
    </row>
    <row r="53" spans="1:22" ht="16.5" customHeight="1">
      <c r="A53" s="174" t="s">
        <v>512</v>
      </c>
      <c r="B53" s="121">
        <f t="shared" si="7"/>
        <v>15906</v>
      </c>
      <c r="C53" s="37">
        <f t="shared" si="3"/>
        <v>1.2827357286980869</v>
      </c>
      <c r="D53" s="11"/>
      <c r="E53" s="173">
        <v>2615</v>
      </c>
      <c r="F53" s="175">
        <f t="shared" si="8"/>
        <v>16.440336979756069</v>
      </c>
      <c r="G53" s="176"/>
      <c r="H53" s="173">
        <v>3256</v>
      </c>
      <c r="I53" s="175">
        <f t="shared" si="0"/>
        <v>20.470262793914245</v>
      </c>
      <c r="J53" s="176"/>
      <c r="K53" s="173">
        <v>2970</v>
      </c>
      <c r="L53" s="175">
        <f t="shared" si="1"/>
        <v>18.672199170124482</v>
      </c>
      <c r="M53" s="176"/>
      <c r="N53" s="173">
        <v>414</v>
      </c>
      <c r="O53" s="37">
        <f t="shared" si="5"/>
        <v>2.6027913994718972</v>
      </c>
      <c r="P53" s="176"/>
      <c r="Q53" s="173">
        <v>0</v>
      </c>
      <c r="R53" s="175">
        <f t="shared" si="2"/>
        <v>0</v>
      </c>
      <c r="S53" s="179"/>
      <c r="T53" s="173">
        <v>6651</v>
      </c>
      <c r="U53" s="175">
        <f t="shared" si="6"/>
        <v>41.814409656733311</v>
      </c>
      <c r="V53" s="11"/>
    </row>
    <row r="54" spans="1:22" ht="11.4" customHeight="1">
      <c r="A54" s="174"/>
      <c r="B54" s="121">
        <f t="shared" si="7"/>
        <v>0</v>
      </c>
      <c r="C54" s="37" t="str">
        <f t="shared" si="3"/>
        <v/>
      </c>
      <c r="D54" s="11"/>
      <c r="E54" s="173"/>
      <c r="F54" s="175" t="str">
        <f t="shared" si="8"/>
        <v/>
      </c>
      <c r="G54" s="176"/>
      <c r="H54" s="173"/>
      <c r="I54" s="175" t="str">
        <f t="shared" si="0"/>
        <v/>
      </c>
      <c r="J54" s="176"/>
      <c r="K54" s="173"/>
      <c r="L54" s="175" t="str">
        <f t="shared" si="1"/>
        <v/>
      </c>
      <c r="M54" s="176"/>
      <c r="N54" s="173"/>
      <c r="O54" s="37" t="str">
        <f t="shared" si="5"/>
        <v/>
      </c>
      <c r="P54" s="176"/>
      <c r="Q54" s="173"/>
      <c r="R54" s="175" t="str">
        <f t="shared" si="2"/>
        <v/>
      </c>
      <c r="S54" s="179"/>
      <c r="T54" s="173"/>
      <c r="U54" s="175" t="str">
        <f t="shared" si="6"/>
        <v/>
      </c>
      <c r="V54" s="11"/>
    </row>
    <row r="55" spans="1:22" ht="16.5" customHeight="1">
      <c r="A55" s="174" t="s">
        <v>513</v>
      </c>
      <c r="B55" s="121">
        <f t="shared" si="7"/>
        <v>20630</v>
      </c>
      <c r="C55" s="37">
        <f t="shared" si="3"/>
        <v>1.6637016272501908</v>
      </c>
      <c r="D55" s="11"/>
      <c r="E55" s="173">
        <v>1046</v>
      </c>
      <c r="F55" s="175">
        <f t="shared" si="8"/>
        <v>5.0702859912748419</v>
      </c>
      <c r="G55" s="176"/>
      <c r="H55" s="173">
        <v>796</v>
      </c>
      <c r="I55" s="175">
        <f t="shared" si="0"/>
        <v>3.8584585555016968</v>
      </c>
      <c r="J55" s="176"/>
      <c r="K55" s="173">
        <v>4901</v>
      </c>
      <c r="L55" s="175">
        <f t="shared" si="1"/>
        <v>23.756665050896753</v>
      </c>
      <c r="M55" s="176"/>
      <c r="N55" s="173">
        <v>211</v>
      </c>
      <c r="O55" s="37">
        <f t="shared" si="5"/>
        <v>1.0227823557925353</v>
      </c>
      <c r="P55" s="176"/>
      <c r="Q55" s="173">
        <v>0</v>
      </c>
      <c r="R55" s="175">
        <f t="shared" si="2"/>
        <v>0</v>
      </c>
      <c r="S55" s="179"/>
      <c r="T55" s="173">
        <v>13676</v>
      </c>
      <c r="U55" s="175">
        <f t="shared" si="6"/>
        <v>66.291808046534172</v>
      </c>
      <c r="V55" s="11"/>
    </row>
    <row r="56" spans="1:22" ht="9.6" customHeight="1">
      <c r="A56" s="174"/>
      <c r="B56" s="121">
        <f t="shared" si="7"/>
        <v>0</v>
      </c>
      <c r="C56" s="37" t="str">
        <f t="shared" si="3"/>
        <v/>
      </c>
      <c r="D56" s="11"/>
      <c r="E56" s="173"/>
      <c r="F56" s="175" t="str">
        <f t="shared" si="8"/>
        <v/>
      </c>
      <c r="G56" s="176"/>
      <c r="H56" s="173"/>
      <c r="I56" s="175" t="str">
        <f t="shared" si="0"/>
        <v/>
      </c>
      <c r="J56" s="176"/>
      <c r="K56" s="173"/>
      <c r="L56" s="175" t="str">
        <f t="shared" si="1"/>
        <v/>
      </c>
      <c r="M56" s="176"/>
      <c r="N56" s="173"/>
      <c r="O56" s="37" t="str">
        <f t="shared" si="5"/>
        <v/>
      </c>
      <c r="P56" s="176"/>
      <c r="Q56" s="173"/>
      <c r="R56" s="175" t="str">
        <f t="shared" si="2"/>
        <v/>
      </c>
      <c r="S56" s="179"/>
      <c r="T56" s="173"/>
      <c r="U56" s="175" t="str">
        <f t="shared" si="6"/>
        <v/>
      </c>
      <c r="V56" s="11"/>
    </row>
    <row r="57" spans="1:22" ht="16.5" customHeight="1">
      <c r="A57" s="174" t="s">
        <v>514</v>
      </c>
      <c r="B57" s="121">
        <f t="shared" si="7"/>
        <v>10852</v>
      </c>
      <c r="C57" s="37">
        <f t="shared" si="3"/>
        <v>0.87515705569166602</v>
      </c>
      <c r="D57" s="11"/>
      <c r="E57" s="173">
        <v>2409</v>
      </c>
      <c r="F57" s="175">
        <f t="shared" si="8"/>
        <v>22.198673055657945</v>
      </c>
      <c r="G57" s="176"/>
      <c r="H57" s="173">
        <v>994</v>
      </c>
      <c r="I57" s="175">
        <f t="shared" si="0"/>
        <v>9.1596019166973832</v>
      </c>
      <c r="J57" s="176"/>
      <c r="K57" s="173">
        <v>604</v>
      </c>
      <c r="L57" s="175">
        <f t="shared" si="1"/>
        <v>5.5657943236269807</v>
      </c>
      <c r="M57" s="176"/>
      <c r="N57" s="173">
        <v>38</v>
      </c>
      <c r="O57" s="37">
        <f t="shared" si="5"/>
        <v>0.35016586804275712</v>
      </c>
      <c r="P57" s="176"/>
      <c r="Q57" s="173">
        <v>576</v>
      </c>
      <c r="R57" s="175">
        <f t="shared" si="2"/>
        <v>5.3077773682270548</v>
      </c>
      <c r="S57" s="179"/>
      <c r="T57" s="173">
        <v>6231</v>
      </c>
      <c r="U57" s="175">
        <f t="shared" si="6"/>
        <v>57.417987467747878</v>
      </c>
      <c r="V57" s="11"/>
    </row>
    <row r="58" spans="1:22" ht="10.199999999999999" customHeight="1">
      <c r="A58" s="174"/>
      <c r="B58" s="121">
        <f t="shared" si="7"/>
        <v>0</v>
      </c>
      <c r="C58" s="37" t="str">
        <f t="shared" si="3"/>
        <v/>
      </c>
      <c r="D58" s="11"/>
      <c r="E58" s="173"/>
      <c r="F58" s="175" t="str">
        <f t="shared" si="8"/>
        <v/>
      </c>
      <c r="G58" s="176"/>
      <c r="H58" s="173"/>
      <c r="I58" s="175" t="str">
        <f t="shared" si="0"/>
        <v/>
      </c>
      <c r="J58" s="176"/>
      <c r="K58" s="173"/>
      <c r="L58" s="175" t="str">
        <f t="shared" si="1"/>
        <v/>
      </c>
      <c r="M58" s="176"/>
      <c r="N58" s="173"/>
      <c r="O58" s="37" t="str">
        <f t="shared" si="5"/>
        <v/>
      </c>
      <c r="P58" s="176"/>
      <c r="Q58" s="173"/>
      <c r="R58" s="175" t="str">
        <f t="shared" si="2"/>
        <v/>
      </c>
      <c r="S58" s="179"/>
      <c r="T58" s="173"/>
      <c r="U58" s="175" t="str">
        <f t="shared" si="6"/>
        <v/>
      </c>
      <c r="V58" s="11"/>
    </row>
    <row r="59" spans="1:22" ht="16.5" customHeight="1">
      <c r="A59" s="174" t="s">
        <v>515</v>
      </c>
      <c r="B59" s="121">
        <f t="shared" si="7"/>
        <v>1681</v>
      </c>
      <c r="C59" s="37">
        <f t="shared" si="3"/>
        <v>0.13556386017487013</v>
      </c>
      <c r="D59" s="11"/>
      <c r="E59" s="173">
        <v>719</v>
      </c>
      <c r="F59" s="175">
        <f t="shared" si="8"/>
        <v>42.772159428911358</v>
      </c>
      <c r="G59" s="176"/>
      <c r="H59" s="173">
        <v>422</v>
      </c>
      <c r="I59" s="175">
        <f t="shared" si="0"/>
        <v>25.10410469958358</v>
      </c>
      <c r="J59" s="176"/>
      <c r="K59" s="173">
        <v>0</v>
      </c>
      <c r="L59" s="175">
        <f t="shared" si="1"/>
        <v>0</v>
      </c>
      <c r="M59" s="176"/>
      <c r="N59" s="173">
        <v>47</v>
      </c>
      <c r="O59" s="37">
        <f t="shared" si="5"/>
        <v>2.7959547888161809</v>
      </c>
      <c r="P59" s="176"/>
      <c r="Q59" s="173">
        <v>0</v>
      </c>
      <c r="R59" s="175">
        <f t="shared" si="2"/>
        <v>0</v>
      </c>
      <c r="S59" s="179"/>
      <c r="T59" s="173">
        <v>493</v>
      </c>
      <c r="U59" s="175">
        <f t="shared" si="6"/>
        <v>29.327781082688876</v>
      </c>
      <c r="V59" s="11"/>
    </row>
    <row r="60" spans="1:22" ht="10.199999999999999" customHeight="1">
      <c r="A60" s="174"/>
      <c r="B60" s="121">
        <f t="shared" si="7"/>
        <v>0</v>
      </c>
      <c r="C60" s="37" t="str">
        <f t="shared" si="3"/>
        <v/>
      </c>
      <c r="D60" s="11"/>
      <c r="E60" s="173"/>
      <c r="F60" s="175" t="str">
        <f t="shared" si="8"/>
        <v/>
      </c>
      <c r="G60" s="176"/>
      <c r="H60" s="173"/>
      <c r="I60" s="175" t="str">
        <f t="shared" si="0"/>
        <v/>
      </c>
      <c r="J60" s="176"/>
      <c r="K60" s="173"/>
      <c r="L60" s="175" t="str">
        <f t="shared" si="1"/>
        <v/>
      </c>
      <c r="M60" s="176"/>
      <c r="N60" s="173"/>
      <c r="O60" s="37" t="str">
        <f t="shared" si="5"/>
        <v/>
      </c>
      <c r="P60" s="176"/>
      <c r="Q60" s="173"/>
      <c r="R60" s="175" t="str">
        <f t="shared" si="2"/>
        <v/>
      </c>
      <c r="S60" s="179"/>
      <c r="T60" s="173"/>
      <c r="U60" s="175" t="str">
        <f t="shared" si="6"/>
        <v/>
      </c>
      <c r="V60" s="11"/>
    </row>
    <row r="61" spans="1:22" ht="16.5" customHeight="1">
      <c r="A61" s="174" t="s">
        <v>516</v>
      </c>
      <c r="B61" s="121">
        <f t="shared" si="7"/>
        <v>2926</v>
      </c>
      <c r="C61" s="37">
        <f t="shared" si="3"/>
        <v>0.23596660016161211</v>
      </c>
      <c r="D61" s="11"/>
      <c r="E61" s="173">
        <v>376</v>
      </c>
      <c r="F61" s="175">
        <f t="shared" si="8"/>
        <v>12.850307587149693</v>
      </c>
      <c r="G61" s="176"/>
      <c r="H61" s="173">
        <v>1231</v>
      </c>
      <c r="I61" s="175">
        <f t="shared" si="0"/>
        <v>42.071086807928914</v>
      </c>
      <c r="J61" s="176"/>
      <c r="K61" s="173">
        <v>296</v>
      </c>
      <c r="L61" s="175">
        <f t="shared" si="1"/>
        <v>10.1161995898838</v>
      </c>
      <c r="M61" s="176"/>
      <c r="N61" s="173">
        <v>126</v>
      </c>
      <c r="O61" s="37">
        <f t="shared" si="5"/>
        <v>4.3062200956937797</v>
      </c>
      <c r="P61" s="176"/>
      <c r="Q61" s="173">
        <v>0</v>
      </c>
      <c r="R61" s="175">
        <f t="shared" si="2"/>
        <v>0</v>
      </c>
      <c r="S61" s="179"/>
      <c r="T61" s="173">
        <v>897</v>
      </c>
      <c r="U61" s="175">
        <f t="shared" si="6"/>
        <v>30.656185919343816</v>
      </c>
      <c r="V61" s="11"/>
    </row>
    <row r="62" spans="1:22" ht="10.95" customHeight="1">
      <c r="A62" s="174"/>
      <c r="B62" s="121">
        <f t="shared" si="7"/>
        <v>0</v>
      </c>
      <c r="C62" s="37" t="str">
        <f t="shared" si="3"/>
        <v/>
      </c>
      <c r="D62" s="11"/>
      <c r="E62" s="173"/>
      <c r="F62" s="175" t="str">
        <f t="shared" si="8"/>
        <v/>
      </c>
      <c r="G62" s="176"/>
      <c r="H62" s="173"/>
      <c r="I62" s="175" t="str">
        <f t="shared" si="0"/>
        <v/>
      </c>
      <c r="J62" s="176"/>
      <c r="K62" s="173"/>
      <c r="L62" s="175" t="str">
        <f t="shared" si="1"/>
        <v/>
      </c>
      <c r="M62" s="176"/>
      <c r="N62" s="173"/>
      <c r="O62" s="37" t="str">
        <f t="shared" si="5"/>
        <v/>
      </c>
      <c r="P62" s="176"/>
      <c r="Q62" s="173"/>
      <c r="R62" s="175" t="str">
        <f t="shared" si="2"/>
        <v/>
      </c>
      <c r="S62" s="179"/>
      <c r="T62" s="173"/>
      <c r="U62" s="175" t="str">
        <f t="shared" si="6"/>
        <v/>
      </c>
      <c r="V62" s="11"/>
    </row>
    <row r="63" spans="1:22">
      <c r="A63" s="174" t="s">
        <v>517</v>
      </c>
      <c r="B63" s="121">
        <f t="shared" si="7"/>
        <v>2855</v>
      </c>
      <c r="C63" s="37">
        <f t="shared" si="3"/>
        <v>0.23024082141538024</v>
      </c>
      <c r="D63" s="11"/>
      <c r="E63" s="173">
        <v>703</v>
      </c>
      <c r="F63" s="175">
        <f t="shared" si="8"/>
        <v>24.623467600700526</v>
      </c>
      <c r="G63" s="176"/>
      <c r="H63" s="173">
        <v>622</v>
      </c>
      <c r="I63" s="175">
        <f t="shared" si="0"/>
        <v>21.786339754816112</v>
      </c>
      <c r="J63" s="176"/>
      <c r="K63" s="173">
        <v>960</v>
      </c>
      <c r="L63" s="175">
        <f t="shared" si="1"/>
        <v>33.625218914185638</v>
      </c>
      <c r="M63" s="176"/>
      <c r="N63" s="173">
        <v>0</v>
      </c>
      <c r="O63" s="37">
        <f t="shared" si="5"/>
        <v>0</v>
      </c>
      <c r="P63" s="176"/>
      <c r="Q63" s="173">
        <v>0</v>
      </c>
      <c r="R63" s="175">
        <f t="shared" si="2"/>
        <v>0</v>
      </c>
      <c r="S63" s="179"/>
      <c r="T63" s="173">
        <v>570</v>
      </c>
      <c r="U63" s="175">
        <f t="shared" si="6"/>
        <v>19.964973730297721</v>
      </c>
      <c r="V63" s="11"/>
    </row>
    <row r="64" spans="1:22">
      <c r="A64" s="174"/>
      <c r="B64" s="121">
        <f t="shared" si="7"/>
        <v>0</v>
      </c>
      <c r="C64" s="37" t="str">
        <f t="shared" si="3"/>
        <v/>
      </c>
      <c r="D64" s="11"/>
      <c r="E64" s="173"/>
      <c r="F64" s="175" t="str">
        <f t="shared" si="8"/>
        <v/>
      </c>
      <c r="G64" s="11"/>
      <c r="H64" s="173"/>
      <c r="I64" s="175" t="str">
        <f t="shared" si="0"/>
        <v/>
      </c>
      <c r="J64" s="11"/>
      <c r="K64" s="173"/>
      <c r="L64" s="175" t="str">
        <f t="shared" si="1"/>
        <v/>
      </c>
      <c r="M64" s="11"/>
      <c r="N64" s="173"/>
      <c r="O64" s="37" t="str">
        <f t="shared" si="5"/>
        <v/>
      </c>
      <c r="P64" s="11"/>
      <c r="Q64" s="173"/>
      <c r="R64" s="175" t="str">
        <f t="shared" si="2"/>
        <v/>
      </c>
      <c r="S64" s="11"/>
      <c r="T64" s="173"/>
      <c r="U64" s="175" t="str">
        <f t="shared" si="6"/>
        <v/>
      </c>
      <c r="V64" s="11"/>
    </row>
    <row r="65" spans="1:22">
      <c r="A65" s="174" t="s">
        <v>518</v>
      </c>
      <c r="B65" s="121">
        <f t="shared" si="7"/>
        <v>58238</v>
      </c>
      <c r="C65" s="37">
        <f t="shared" si="3"/>
        <v>4.6965901777894619</v>
      </c>
      <c r="D65" s="11"/>
      <c r="E65" s="173">
        <v>6801</v>
      </c>
      <c r="F65" s="175">
        <f t="shared" si="8"/>
        <v>11.67794223702737</v>
      </c>
      <c r="G65" s="11"/>
      <c r="H65" s="173">
        <v>2532</v>
      </c>
      <c r="I65" s="175">
        <f t="shared" si="0"/>
        <v>4.3476767746145129</v>
      </c>
      <c r="J65" s="11"/>
      <c r="K65" s="173">
        <v>74</v>
      </c>
      <c r="L65" s="175">
        <f t="shared" si="1"/>
        <v>0.12706480304955528</v>
      </c>
      <c r="M65" s="11"/>
      <c r="N65" s="173">
        <v>803</v>
      </c>
      <c r="O65" s="37">
        <f t="shared" si="5"/>
        <v>1.3788248222809849</v>
      </c>
      <c r="P65" s="11"/>
      <c r="Q65" s="173">
        <v>0</v>
      </c>
      <c r="R65" s="175">
        <f t="shared" si="2"/>
        <v>0</v>
      </c>
      <c r="S65" s="11"/>
      <c r="T65" s="173">
        <v>48028</v>
      </c>
      <c r="U65" s="175">
        <f t="shared" si="6"/>
        <v>82.468491363027567</v>
      </c>
      <c r="V65" s="11"/>
    </row>
    <row r="66" spans="1:22">
      <c r="A66" s="174"/>
      <c r="B66" s="121">
        <f t="shared" si="7"/>
        <v>0</v>
      </c>
      <c r="C66" s="37" t="str">
        <f t="shared" si="3"/>
        <v/>
      </c>
      <c r="D66" s="11"/>
      <c r="E66" s="173"/>
      <c r="F66" s="175" t="str">
        <f t="shared" si="8"/>
        <v/>
      </c>
      <c r="G66" s="11"/>
      <c r="H66" s="173"/>
      <c r="I66" s="175" t="str">
        <f t="shared" si="0"/>
        <v/>
      </c>
      <c r="J66" s="11"/>
      <c r="K66" s="173"/>
      <c r="L66" s="175" t="str">
        <f t="shared" si="1"/>
        <v/>
      </c>
      <c r="M66" s="11"/>
      <c r="N66" s="173"/>
      <c r="O66" s="37" t="str">
        <f t="shared" si="5"/>
        <v/>
      </c>
      <c r="P66" s="11"/>
      <c r="Q66" s="173"/>
      <c r="R66" s="175" t="str">
        <f t="shared" si="2"/>
        <v/>
      </c>
      <c r="S66" s="11"/>
      <c r="T66" s="173"/>
      <c r="U66" s="175" t="str">
        <f t="shared" si="6"/>
        <v/>
      </c>
      <c r="V66" s="11"/>
    </row>
    <row r="67" spans="1:22">
      <c r="A67" s="174" t="s">
        <v>519</v>
      </c>
      <c r="B67" s="121">
        <f t="shared" si="7"/>
        <v>10107</v>
      </c>
      <c r="C67" s="37">
        <f t="shared" si="3"/>
        <v>0.81507670124176812</v>
      </c>
      <c r="D67" s="11"/>
      <c r="E67" s="173">
        <v>3904</v>
      </c>
      <c r="F67" s="175">
        <f t="shared" si="8"/>
        <v>38.626694370238454</v>
      </c>
      <c r="G67" s="11"/>
      <c r="H67" s="173">
        <v>1848</v>
      </c>
      <c r="I67" s="175">
        <f t="shared" si="0"/>
        <v>18.284357376075988</v>
      </c>
      <c r="J67" s="11"/>
      <c r="K67" s="173">
        <v>0</v>
      </c>
      <c r="L67" s="175">
        <f t="shared" si="1"/>
        <v>0</v>
      </c>
      <c r="M67" s="11"/>
      <c r="N67" s="173">
        <v>71</v>
      </c>
      <c r="O67" s="37">
        <f t="shared" si="5"/>
        <v>0.70248342732759472</v>
      </c>
      <c r="P67" s="11"/>
      <c r="Q67" s="173">
        <v>23</v>
      </c>
      <c r="R67" s="175">
        <f t="shared" si="2"/>
        <v>0.22756505392302365</v>
      </c>
      <c r="S67" s="11"/>
      <c r="T67" s="173">
        <v>4261</v>
      </c>
      <c r="U67" s="175">
        <f t="shared" si="6"/>
        <v>42.158899772434943</v>
      </c>
      <c r="V67" s="11"/>
    </row>
    <row r="68" spans="1:22">
      <c r="A68" s="174"/>
      <c r="B68" s="121">
        <f t="shared" si="7"/>
        <v>0</v>
      </c>
      <c r="C68" s="37" t="str">
        <f t="shared" si="3"/>
        <v/>
      </c>
      <c r="D68" s="11"/>
      <c r="E68" s="173"/>
      <c r="F68" s="175" t="str">
        <f t="shared" si="8"/>
        <v/>
      </c>
      <c r="G68" s="11"/>
      <c r="H68" s="173"/>
      <c r="I68" s="175" t="str">
        <f t="shared" si="0"/>
        <v/>
      </c>
      <c r="J68" s="11"/>
      <c r="K68" s="173"/>
      <c r="L68" s="175" t="str">
        <f t="shared" si="1"/>
        <v/>
      </c>
      <c r="M68" s="11"/>
      <c r="N68" s="173"/>
      <c r="O68" s="37" t="str">
        <f t="shared" si="5"/>
        <v/>
      </c>
      <c r="P68" s="11"/>
      <c r="Q68" s="173"/>
      <c r="R68" s="175" t="str">
        <f t="shared" si="2"/>
        <v/>
      </c>
      <c r="S68" s="11"/>
      <c r="T68" s="173"/>
      <c r="U68" s="175" t="str">
        <f t="shared" si="6"/>
        <v/>
      </c>
      <c r="V68" s="11"/>
    </row>
    <row r="69" spans="1:22">
      <c r="A69" s="174" t="s">
        <v>520</v>
      </c>
      <c r="B69" s="121">
        <f t="shared" si="7"/>
        <v>2686</v>
      </c>
      <c r="C69" s="37">
        <f t="shared" si="3"/>
        <v>0.21661185510392691</v>
      </c>
      <c r="D69" s="11"/>
      <c r="E69" s="173">
        <v>1661</v>
      </c>
      <c r="F69" s="175">
        <f t="shared" si="8"/>
        <v>61.839166046165303</v>
      </c>
      <c r="G69" s="11"/>
      <c r="H69" s="173">
        <v>21</v>
      </c>
      <c r="I69" s="175">
        <f t="shared" si="0"/>
        <v>0.78183172002978407</v>
      </c>
      <c r="J69" s="11"/>
      <c r="K69" s="173">
        <v>10</v>
      </c>
      <c r="L69" s="175">
        <f t="shared" si="1"/>
        <v>0.37230081906180196</v>
      </c>
      <c r="M69" s="11"/>
      <c r="N69" s="173">
        <v>0</v>
      </c>
      <c r="O69" s="37">
        <f t="shared" si="5"/>
        <v>0</v>
      </c>
      <c r="P69" s="11"/>
      <c r="Q69" s="173">
        <v>0</v>
      </c>
      <c r="R69" s="175">
        <f t="shared" si="2"/>
        <v>0</v>
      </c>
      <c r="S69" s="11"/>
      <c r="T69" s="173">
        <v>994</v>
      </c>
      <c r="U69" s="175">
        <f t="shared" si="6"/>
        <v>37.006701414743112</v>
      </c>
      <c r="V69" s="11"/>
    </row>
    <row r="70" spans="1:22">
      <c r="A70" s="174"/>
      <c r="B70" s="121">
        <f t="shared" si="7"/>
        <v>0</v>
      </c>
      <c r="C70" s="37" t="str">
        <f t="shared" si="3"/>
        <v/>
      </c>
      <c r="D70" s="11"/>
      <c r="E70" s="173"/>
      <c r="F70" s="175" t="str">
        <f t="shared" si="8"/>
        <v/>
      </c>
      <c r="G70" s="11"/>
      <c r="H70" s="173"/>
      <c r="I70" s="175" t="str">
        <f t="shared" si="0"/>
        <v/>
      </c>
      <c r="J70" s="11"/>
      <c r="K70" s="173"/>
      <c r="L70" s="175" t="str">
        <f t="shared" si="1"/>
        <v/>
      </c>
      <c r="M70" s="11"/>
      <c r="N70" s="173"/>
      <c r="O70" s="37" t="str">
        <f t="shared" si="5"/>
        <v/>
      </c>
      <c r="P70" s="11"/>
      <c r="Q70" s="173"/>
      <c r="R70" s="175" t="str">
        <f t="shared" si="2"/>
        <v/>
      </c>
      <c r="S70" s="11"/>
      <c r="T70" s="173"/>
      <c r="U70" s="175" t="str">
        <f t="shared" si="6"/>
        <v/>
      </c>
      <c r="V70" s="11"/>
    </row>
    <row r="71" spans="1:22">
      <c r="A71" s="174" t="s">
        <v>521</v>
      </c>
      <c r="B71" s="121">
        <f t="shared" si="7"/>
        <v>1936</v>
      </c>
      <c r="C71" s="37">
        <f t="shared" si="3"/>
        <v>0.15612827679866065</v>
      </c>
      <c r="D71" s="11"/>
      <c r="E71" s="173">
        <v>1564</v>
      </c>
      <c r="F71" s="175">
        <f t="shared" si="8"/>
        <v>80.785123966942152</v>
      </c>
      <c r="G71" s="11"/>
      <c r="H71" s="173">
        <v>0</v>
      </c>
      <c r="I71" s="175">
        <f t="shared" si="0"/>
        <v>0</v>
      </c>
      <c r="J71" s="11"/>
      <c r="K71" s="173">
        <v>0</v>
      </c>
      <c r="L71" s="175">
        <f t="shared" si="1"/>
        <v>0</v>
      </c>
      <c r="M71" s="11"/>
      <c r="N71" s="173">
        <v>0</v>
      </c>
      <c r="O71" s="37">
        <f t="shared" si="5"/>
        <v>0</v>
      </c>
      <c r="P71" s="11"/>
      <c r="Q71" s="173">
        <v>0</v>
      </c>
      <c r="R71" s="175">
        <f t="shared" si="2"/>
        <v>0</v>
      </c>
      <c r="S71" s="11"/>
      <c r="T71" s="173">
        <v>372</v>
      </c>
      <c r="U71" s="175">
        <f t="shared" si="6"/>
        <v>19.214876033057852</v>
      </c>
      <c r="V71" s="11"/>
    </row>
    <row r="72" spans="1:22" ht="9" customHeight="1">
      <c r="A72" s="174"/>
      <c r="B72" s="121">
        <f t="shared" si="7"/>
        <v>0</v>
      </c>
      <c r="C72" s="37" t="str">
        <f t="shared" si="3"/>
        <v/>
      </c>
      <c r="D72" s="11"/>
      <c r="E72" s="173"/>
      <c r="F72" s="175" t="str">
        <f t="shared" si="8"/>
        <v/>
      </c>
      <c r="G72" s="11"/>
      <c r="H72" s="173"/>
      <c r="I72" s="175" t="str">
        <f t="shared" si="0"/>
        <v/>
      </c>
      <c r="J72" s="11"/>
      <c r="K72" s="173"/>
      <c r="L72" s="175" t="str">
        <f t="shared" si="1"/>
        <v/>
      </c>
      <c r="M72" s="11"/>
      <c r="N72" s="173"/>
      <c r="O72" s="37" t="str">
        <f t="shared" si="5"/>
        <v/>
      </c>
      <c r="P72" s="11"/>
      <c r="Q72" s="173"/>
      <c r="R72" s="175" t="str">
        <f t="shared" si="2"/>
        <v/>
      </c>
      <c r="S72" s="11"/>
      <c r="T72" s="173"/>
      <c r="U72" s="175" t="str">
        <f t="shared" si="6"/>
        <v/>
      </c>
      <c r="V72" s="11"/>
    </row>
    <row r="73" spans="1:22" ht="27.6" customHeight="1">
      <c r="A73" s="172" t="s">
        <v>522</v>
      </c>
      <c r="B73" s="121">
        <f t="shared" si="7"/>
        <v>1090</v>
      </c>
      <c r="C73" s="37">
        <f t="shared" si="3"/>
        <v>8.79028004703203E-2</v>
      </c>
      <c r="D73" s="11"/>
      <c r="E73" s="173">
        <v>1036</v>
      </c>
      <c r="F73" s="175">
        <f t="shared" si="8"/>
        <v>95.045871559633028</v>
      </c>
      <c r="G73" s="11"/>
      <c r="H73" s="173">
        <v>0</v>
      </c>
      <c r="I73" s="175">
        <f t="shared" si="0"/>
        <v>0</v>
      </c>
      <c r="J73" s="11"/>
      <c r="K73" s="173">
        <v>0</v>
      </c>
      <c r="L73" s="175">
        <f t="shared" si="1"/>
        <v>0</v>
      </c>
      <c r="M73" s="11"/>
      <c r="N73" s="173">
        <v>0</v>
      </c>
      <c r="O73" s="37">
        <f t="shared" si="5"/>
        <v>0</v>
      </c>
      <c r="P73" s="11"/>
      <c r="Q73" s="173">
        <v>0</v>
      </c>
      <c r="R73" s="175">
        <f t="shared" si="2"/>
        <v>0</v>
      </c>
      <c r="S73" s="11"/>
      <c r="T73" s="173">
        <v>54</v>
      </c>
      <c r="U73" s="175">
        <f t="shared" si="6"/>
        <v>4.954128440366973</v>
      </c>
      <c r="V73" s="11"/>
    </row>
    <row r="74" spans="1:22" ht="9" customHeight="1">
      <c r="A74" s="174"/>
      <c r="B74" s="121">
        <f t="shared" si="7"/>
        <v>0</v>
      </c>
      <c r="C74" s="37" t="str">
        <f t="shared" si="3"/>
        <v/>
      </c>
      <c r="D74" s="11"/>
      <c r="E74" s="173"/>
      <c r="F74" s="175" t="str">
        <f t="shared" si="8"/>
        <v/>
      </c>
      <c r="G74" s="11"/>
      <c r="H74" s="173"/>
      <c r="I74" s="175" t="str">
        <f t="shared" si="0"/>
        <v/>
      </c>
      <c r="J74" s="11"/>
      <c r="K74" s="173"/>
      <c r="L74" s="175" t="str">
        <f t="shared" si="1"/>
        <v/>
      </c>
      <c r="M74" s="11"/>
      <c r="N74" s="173"/>
      <c r="O74" s="37" t="str">
        <f t="shared" si="5"/>
        <v/>
      </c>
      <c r="P74" s="11"/>
      <c r="Q74" s="173"/>
      <c r="R74" s="175" t="str">
        <f t="shared" si="2"/>
        <v/>
      </c>
      <c r="S74" s="11"/>
      <c r="T74" s="173"/>
      <c r="U74" s="175" t="str">
        <f t="shared" si="6"/>
        <v/>
      </c>
      <c r="V74" s="11"/>
    </row>
    <row r="75" spans="1:22" ht="27" customHeight="1">
      <c r="A75" s="172" t="s">
        <v>523</v>
      </c>
      <c r="B75" s="121">
        <f t="shared" si="7"/>
        <v>22</v>
      </c>
      <c r="C75" s="37">
        <f t="shared" si="3"/>
        <v>1.7741849636211439E-3</v>
      </c>
      <c r="D75" s="11"/>
      <c r="E75" s="173">
        <v>7</v>
      </c>
      <c r="F75" s="175">
        <f t="shared" si="8"/>
        <v>31.818181818181817</v>
      </c>
      <c r="G75" s="11"/>
      <c r="H75" s="173">
        <v>0</v>
      </c>
      <c r="I75" s="175">
        <f t="shared" ref="I75:I79" si="9">IF($A75&lt;&gt;"",H75/$B75*100,"")</f>
        <v>0</v>
      </c>
      <c r="J75" s="11"/>
      <c r="K75" s="173">
        <v>0</v>
      </c>
      <c r="L75" s="175">
        <f t="shared" ref="L75:L79" si="10">IF($A75&lt;&gt;"",K75/$B75*100,"")</f>
        <v>0</v>
      </c>
      <c r="M75" s="11"/>
      <c r="N75" s="173">
        <v>0</v>
      </c>
      <c r="O75" s="37">
        <f t="shared" si="5"/>
        <v>0</v>
      </c>
      <c r="P75" s="11"/>
      <c r="Q75" s="173">
        <v>0</v>
      </c>
      <c r="R75" s="175">
        <f>IF($A75&lt;&gt;"",Q75/$B75*100,"")</f>
        <v>0</v>
      </c>
      <c r="S75" s="11"/>
      <c r="T75" s="173">
        <v>15</v>
      </c>
      <c r="U75" s="175">
        <f t="shared" si="6"/>
        <v>68.181818181818173</v>
      </c>
      <c r="V75" s="11"/>
    </row>
    <row r="76" spans="1:22" ht="9" customHeight="1">
      <c r="A76" s="174"/>
      <c r="B76" s="121">
        <f t="shared" si="7"/>
        <v>0</v>
      </c>
      <c r="C76" s="37" t="str">
        <f t="shared" ref="C76:C79" si="11">IF(A76&lt;&gt;0,B76/$B$11*100,"")</f>
        <v/>
      </c>
      <c r="D76" s="11"/>
      <c r="E76" s="173"/>
      <c r="F76" s="175" t="str">
        <f t="shared" si="8"/>
        <v/>
      </c>
      <c r="G76" s="11"/>
      <c r="H76" s="173"/>
      <c r="I76" s="175" t="str">
        <f t="shared" si="9"/>
        <v/>
      </c>
      <c r="J76" s="11"/>
      <c r="K76" s="173"/>
      <c r="L76" s="175" t="str">
        <f t="shared" si="10"/>
        <v/>
      </c>
      <c r="M76" s="11"/>
      <c r="N76" s="173"/>
      <c r="O76" s="37" t="str">
        <f>IF($A76&lt;&gt;"",N76/$B76*100,"")</f>
        <v/>
      </c>
      <c r="P76" s="11"/>
      <c r="Q76" s="173"/>
      <c r="R76" s="175" t="str">
        <f>IF($A76&lt;&gt;"",Q76/$B76*100,"")</f>
        <v/>
      </c>
      <c r="S76" s="11"/>
      <c r="T76" s="173"/>
      <c r="U76" s="175" t="str">
        <f>IF($A76&lt;&gt;"",T76/$B76*100,"")</f>
        <v/>
      </c>
      <c r="V76" s="11"/>
    </row>
    <row r="77" spans="1:22" ht="25.2" customHeight="1">
      <c r="A77" s="172" t="s">
        <v>524</v>
      </c>
      <c r="B77" s="121">
        <f t="shared" si="7"/>
        <v>274</v>
      </c>
      <c r="C77" s="37">
        <f t="shared" si="11"/>
        <v>2.2096667274190608E-2</v>
      </c>
      <c r="D77" s="11"/>
      <c r="E77" s="173">
        <v>218</v>
      </c>
      <c r="F77" s="175">
        <f t="shared" si="8"/>
        <v>79.56204379562044</v>
      </c>
      <c r="G77" s="11"/>
      <c r="H77" s="173">
        <v>0</v>
      </c>
      <c r="I77" s="175">
        <f t="shared" si="9"/>
        <v>0</v>
      </c>
      <c r="J77" s="11"/>
      <c r="K77" s="173">
        <v>0</v>
      </c>
      <c r="L77" s="175">
        <f t="shared" si="10"/>
        <v>0</v>
      </c>
      <c r="M77" s="11"/>
      <c r="N77" s="173">
        <v>0</v>
      </c>
      <c r="O77" s="37">
        <f>IF($A77&lt;&gt;"",N77/$B77*100,"")</f>
        <v>0</v>
      </c>
      <c r="P77" s="11"/>
      <c r="Q77" s="173">
        <v>0</v>
      </c>
      <c r="R77" s="175">
        <f>IF($A77&lt;&gt;"",Q77/$B77*100,"")</f>
        <v>0</v>
      </c>
      <c r="S77" s="11"/>
      <c r="T77" s="173">
        <v>56</v>
      </c>
      <c r="U77" s="175">
        <f>IF($A77&lt;&gt;"",T77/$B77*100,"")</f>
        <v>20.437956204379564</v>
      </c>
      <c r="V77" s="11"/>
    </row>
    <row r="78" spans="1:22" ht="9" customHeight="1">
      <c r="A78" s="174"/>
      <c r="B78" s="121">
        <f t="shared" ref="B78:B79" si="12">E78+H78+K78+N78+Q78+T78</f>
        <v>0</v>
      </c>
      <c r="C78" s="37" t="str">
        <f t="shared" si="11"/>
        <v/>
      </c>
      <c r="D78" s="11"/>
      <c r="E78" s="173"/>
      <c r="F78" s="175" t="str">
        <f t="shared" si="8"/>
        <v/>
      </c>
      <c r="G78" s="11"/>
      <c r="H78" s="173"/>
      <c r="I78" s="175" t="str">
        <f t="shared" si="9"/>
        <v/>
      </c>
      <c r="J78" s="11"/>
      <c r="K78" s="173"/>
      <c r="L78" s="175" t="str">
        <f t="shared" si="10"/>
        <v/>
      </c>
      <c r="M78" s="11"/>
      <c r="N78" s="173"/>
      <c r="O78" s="37" t="str">
        <f>IF($A78&lt;&gt;"",N78/$B78*100,"")</f>
        <v/>
      </c>
      <c r="P78" s="11"/>
      <c r="Q78" s="173"/>
      <c r="R78" s="175" t="str">
        <f>IF($A78&lt;&gt;"",Q78/$B78*100,"")</f>
        <v/>
      </c>
      <c r="S78" s="11"/>
      <c r="T78" s="173"/>
      <c r="U78" s="175" t="str">
        <f>IF($A78&lt;&gt;"",T78/$B78*100,"")</f>
        <v/>
      </c>
      <c r="V78" s="11"/>
    </row>
    <row r="79" spans="1:22" ht="13.2" customHeight="1">
      <c r="A79" s="174" t="s">
        <v>525</v>
      </c>
      <c r="B79" s="121">
        <f t="shared" si="12"/>
        <v>35</v>
      </c>
      <c r="C79" s="37">
        <f t="shared" si="11"/>
        <v>2.8225669875790922E-3</v>
      </c>
      <c r="D79" s="11"/>
      <c r="E79" s="173">
        <v>8</v>
      </c>
      <c r="F79" s="175">
        <f t="shared" si="8"/>
        <v>22.857142857142858</v>
      </c>
      <c r="G79" s="11"/>
      <c r="H79" s="173">
        <v>0</v>
      </c>
      <c r="I79" s="175">
        <f t="shared" si="9"/>
        <v>0</v>
      </c>
      <c r="J79" s="11"/>
      <c r="K79" s="173">
        <v>0</v>
      </c>
      <c r="L79" s="175">
        <f t="shared" si="10"/>
        <v>0</v>
      </c>
      <c r="M79" s="11"/>
      <c r="N79" s="173">
        <v>0</v>
      </c>
      <c r="O79" s="37">
        <f>IF($A79&lt;&gt;"",N79/$B79*100,"")</f>
        <v>0</v>
      </c>
      <c r="P79" s="11"/>
      <c r="Q79" s="173">
        <v>0</v>
      </c>
      <c r="R79" s="175">
        <f>IF($A79&lt;&gt;"",Q79/$B79*100,"")</f>
        <v>0</v>
      </c>
      <c r="S79" s="11"/>
      <c r="T79" s="173">
        <v>27</v>
      </c>
      <c r="U79" s="175">
        <f>IF($A79&lt;&gt;"",T79/$B79*100,"")</f>
        <v>77.142857142857153</v>
      </c>
      <c r="V79" s="11"/>
    </row>
    <row r="80" spans="1:22" ht="9" customHeight="1" thickBot="1">
      <c r="A80" s="11"/>
      <c r="B80" s="121"/>
      <c r="C80" s="11"/>
      <c r="D80" s="11"/>
      <c r="E80" s="121"/>
      <c r="F80" s="11"/>
      <c r="G80" s="11"/>
      <c r="H80" s="121"/>
      <c r="I80" s="11"/>
      <c r="J80" s="11"/>
      <c r="K80" s="121"/>
      <c r="L80" s="11"/>
      <c r="M80" s="11"/>
      <c r="N80" s="11"/>
      <c r="O80" s="11"/>
      <c r="P80" s="11"/>
      <c r="Q80" s="121"/>
      <c r="R80" s="11"/>
      <c r="S80" s="11"/>
      <c r="T80" s="121"/>
      <c r="U80" s="11"/>
      <c r="V80" s="11"/>
    </row>
    <row r="81" spans="1:22" ht="10.199999999999999" customHeight="1">
      <c r="A81" s="44"/>
      <c r="B81" s="167"/>
      <c r="C81" s="44"/>
      <c r="D81" s="44"/>
      <c r="E81" s="167"/>
      <c r="F81" s="44"/>
      <c r="G81" s="44"/>
      <c r="H81" s="167"/>
      <c r="I81" s="44"/>
      <c r="J81" s="44"/>
      <c r="K81" s="167"/>
      <c r="L81" s="44"/>
      <c r="M81" s="44"/>
      <c r="N81" s="44"/>
      <c r="O81" s="44"/>
      <c r="P81" s="44"/>
      <c r="Q81" s="167"/>
      <c r="R81" s="44"/>
      <c r="S81" s="44"/>
      <c r="T81" s="167"/>
      <c r="U81" s="44"/>
      <c r="V81" s="44"/>
    </row>
    <row r="82" spans="1:22" ht="14.7" customHeight="1">
      <c r="A82" s="100" t="s">
        <v>526</v>
      </c>
      <c r="B82" s="100"/>
      <c r="C82" s="100"/>
      <c r="D82" s="100"/>
      <c r="E82" s="100"/>
      <c r="F82" s="100"/>
      <c r="G82" s="100"/>
      <c r="H82" s="100"/>
      <c r="I82" s="100"/>
      <c r="J82" s="100"/>
      <c r="K82" s="100"/>
      <c r="L82" s="100"/>
      <c r="M82" s="100"/>
      <c r="N82" s="100"/>
      <c r="O82" s="100"/>
      <c r="P82" s="100"/>
      <c r="Q82" s="100"/>
      <c r="R82" s="100"/>
      <c r="S82" s="100"/>
      <c r="T82" s="100"/>
      <c r="U82" s="100"/>
      <c r="V82" s="11"/>
    </row>
    <row r="83" spans="1:22" ht="16.2">
      <c r="A83" s="164" t="s">
        <v>527</v>
      </c>
      <c r="B83" s="164"/>
      <c r="C83" s="164"/>
      <c r="D83" s="164"/>
      <c r="E83" s="164"/>
      <c r="F83" s="164"/>
      <c r="G83" s="164"/>
      <c r="H83" s="164"/>
      <c r="I83" s="164"/>
      <c r="J83" s="164"/>
      <c r="K83" s="164"/>
      <c r="L83" s="164"/>
      <c r="M83" s="164"/>
      <c r="N83" s="164"/>
      <c r="O83" s="164"/>
      <c r="P83" s="164"/>
      <c r="Q83" s="164"/>
      <c r="R83" s="164"/>
      <c r="S83" s="164"/>
      <c r="T83" s="164"/>
      <c r="U83" s="164"/>
      <c r="V83" s="11"/>
    </row>
    <row r="84" spans="1:22" ht="27.75" customHeight="1">
      <c r="A84" s="180" t="s">
        <v>528</v>
      </c>
      <c r="B84" s="181"/>
      <c r="C84" s="181"/>
      <c r="D84" s="181"/>
      <c r="E84" s="181"/>
      <c r="F84" s="181"/>
      <c r="G84" s="181"/>
      <c r="H84" s="181"/>
      <c r="I84" s="181"/>
      <c r="J84" s="181"/>
      <c r="K84" s="181"/>
      <c r="L84" s="181"/>
      <c r="M84" s="181"/>
      <c r="N84" s="181"/>
      <c r="O84" s="181"/>
      <c r="P84" s="181"/>
      <c r="Q84" s="181"/>
      <c r="R84" s="181"/>
      <c r="S84" s="181"/>
      <c r="T84" s="181"/>
      <c r="U84" s="181"/>
      <c r="V84" s="11"/>
    </row>
    <row r="85" spans="1:22" ht="14.4" customHeight="1">
      <c r="A85" s="29" t="s">
        <v>529</v>
      </c>
      <c r="B85" s="29"/>
      <c r="C85" s="29"/>
      <c r="D85" s="29"/>
      <c r="E85" s="29"/>
      <c r="F85" s="29"/>
      <c r="G85" s="29"/>
      <c r="H85" s="29"/>
      <c r="I85" s="29"/>
      <c r="J85" s="29"/>
      <c r="K85" s="29"/>
      <c r="L85" s="29"/>
      <c r="M85" s="29"/>
      <c r="N85" s="29"/>
      <c r="O85" s="29"/>
      <c r="P85" s="29"/>
      <c r="Q85" s="29"/>
      <c r="R85" s="29"/>
      <c r="S85" s="29"/>
      <c r="T85" s="29"/>
      <c r="U85" s="29"/>
      <c r="V85" s="11"/>
    </row>
    <row r="86" spans="1:22" ht="13.95" customHeight="1">
      <c r="A86" s="160" t="s">
        <v>530</v>
      </c>
      <c r="B86" s="182"/>
      <c r="C86" s="182"/>
      <c r="D86" s="182"/>
      <c r="E86" s="182"/>
      <c r="F86" s="182"/>
      <c r="G86" s="182"/>
      <c r="H86" s="182"/>
      <c r="I86" s="182"/>
      <c r="J86" s="182"/>
      <c r="K86" s="182"/>
      <c r="L86" s="182"/>
      <c r="M86" s="182"/>
      <c r="N86" s="182"/>
      <c r="O86" s="182"/>
      <c r="P86" s="182"/>
      <c r="Q86" s="182"/>
      <c r="R86" s="182"/>
      <c r="S86" s="182"/>
      <c r="T86" s="182"/>
      <c r="U86" s="182"/>
      <c r="V86" s="11"/>
    </row>
    <row r="87" spans="1:22" ht="16.2">
      <c r="A87" s="29" t="s">
        <v>531</v>
      </c>
      <c r="B87" s="121"/>
      <c r="C87" s="11"/>
      <c r="D87" s="11"/>
      <c r="E87" s="121"/>
      <c r="F87" s="11"/>
      <c r="G87" s="11"/>
      <c r="H87" s="121"/>
      <c r="I87" s="11"/>
      <c r="J87" s="11"/>
      <c r="K87" s="121"/>
      <c r="L87" s="11"/>
      <c r="M87" s="11"/>
      <c r="N87" s="11"/>
      <c r="O87" s="11"/>
      <c r="P87" s="11"/>
      <c r="Q87" s="11"/>
      <c r="R87" s="11"/>
      <c r="S87" s="11"/>
      <c r="T87" s="11"/>
      <c r="U87" s="11"/>
      <c r="V87" s="11"/>
    </row>
    <row r="88" spans="1:22" ht="16.2">
      <c r="A88" s="29" t="s">
        <v>532</v>
      </c>
      <c r="B88" s="121"/>
      <c r="C88" s="11"/>
      <c r="D88" s="11"/>
      <c r="E88" s="121"/>
      <c r="F88" s="11"/>
      <c r="G88" s="11"/>
      <c r="H88" s="121"/>
      <c r="I88" s="11"/>
      <c r="J88" s="11"/>
      <c r="K88" s="121"/>
      <c r="L88" s="11"/>
      <c r="M88" s="11"/>
      <c r="N88" s="11"/>
      <c r="O88" s="11"/>
      <c r="P88" s="11"/>
      <c r="Q88" s="11"/>
      <c r="R88" s="11"/>
      <c r="S88" s="11"/>
      <c r="T88" s="11"/>
      <c r="U88" s="11"/>
      <c r="V88" s="11"/>
    </row>
    <row r="89" spans="1:22">
      <c r="A89" s="11"/>
      <c r="B89" s="121"/>
      <c r="C89" s="11"/>
      <c r="D89" s="11"/>
      <c r="E89" s="121"/>
      <c r="F89" s="11"/>
      <c r="G89" s="11"/>
      <c r="H89" s="121"/>
      <c r="I89" s="11"/>
      <c r="J89" s="11"/>
      <c r="K89" s="121"/>
      <c r="L89" s="11"/>
      <c r="M89" s="11"/>
      <c r="N89" s="11"/>
      <c r="O89" s="11"/>
      <c r="P89" s="11"/>
      <c r="Q89" s="11"/>
      <c r="R89" s="11"/>
      <c r="S89" s="11"/>
      <c r="T89" s="11"/>
      <c r="U89" s="11"/>
      <c r="V89" s="11"/>
    </row>
    <row r="90" spans="1:22">
      <c r="A90" s="11" t="s">
        <v>533</v>
      </c>
      <c r="B90" s="121"/>
      <c r="C90" s="11"/>
      <c r="D90" s="11"/>
      <c r="E90" s="121"/>
      <c r="F90" s="11"/>
      <c r="G90" s="11"/>
      <c r="H90" s="121"/>
      <c r="I90" s="11"/>
      <c r="J90" s="11"/>
      <c r="K90" s="121"/>
      <c r="L90" s="11"/>
      <c r="M90" s="11"/>
      <c r="N90" s="11"/>
      <c r="O90" s="11"/>
      <c r="P90" s="11"/>
      <c r="Q90" s="11"/>
      <c r="R90" s="11"/>
      <c r="S90" s="11"/>
      <c r="T90" s="11"/>
      <c r="U90" s="11"/>
      <c r="V90" s="11"/>
    </row>
    <row r="91" spans="1:22">
      <c r="A91" s="11" t="s">
        <v>534</v>
      </c>
      <c r="B91" s="121"/>
      <c r="C91" s="11"/>
      <c r="D91" s="11"/>
      <c r="E91" s="121"/>
      <c r="F91" s="11"/>
      <c r="G91" s="11"/>
      <c r="H91" s="121"/>
      <c r="I91" s="11"/>
      <c r="J91" s="11"/>
      <c r="K91" s="121"/>
      <c r="L91" s="11"/>
      <c r="M91" s="11"/>
      <c r="N91" s="11"/>
      <c r="O91" s="11"/>
      <c r="P91" s="11"/>
      <c r="Q91" s="11"/>
      <c r="R91" s="11"/>
      <c r="S91" s="11"/>
      <c r="T91" s="11"/>
      <c r="U91" s="11"/>
      <c r="V91" s="11"/>
    </row>
  </sheetData>
  <mergeCells count="10">
    <mergeCell ref="T7:U7"/>
    <mergeCell ref="A82:U82"/>
    <mergeCell ref="A83:U83"/>
    <mergeCell ref="A84:U84"/>
    <mergeCell ref="B7:C7"/>
    <mergeCell ref="E7:F7"/>
    <mergeCell ref="H7:I7"/>
    <mergeCell ref="K7:L7"/>
    <mergeCell ref="N7:O7"/>
    <mergeCell ref="Q7:R7"/>
  </mergeCells>
  <conditionalFormatting sqref="A1:XFD1048576">
    <cfRule type="cellIs" dxfId="7" priority="1" operator="equal">
      <formula>0</formula>
    </cfRule>
  </conditionalFormatting>
  <printOptions horizontalCentered="1" verticalCentered="1"/>
  <pageMargins left="0" right="0" top="0" bottom="0" header="0.31496062992125984" footer="0.31496062992125984"/>
  <pageSetup scale="5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1068A-2BEB-438D-B04B-4D57F44E2A52}">
  <sheetPr>
    <tabColor rgb="FFFFC000"/>
  </sheetPr>
  <dimension ref="B1:V41"/>
  <sheetViews>
    <sheetView workbookViewId="0">
      <selection activeCell="K24" sqref="K24"/>
    </sheetView>
  </sheetViews>
  <sheetFormatPr baseColWidth="10" defaultRowHeight="14.4"/>
  <cols>
    <col min="9" max="10" width="11.5546875" bestFit="1" customWidth="1"/>
    <col min="11" max="11" width="12.44140625" bestFit="1" customWidth="1"/>
    <col min="12" max="13" width="11.5546875" bestFit="1" customWidth="1"/>
    <col min="265" max="266" width="11.5546875" bestFit="1" customWidth="1"/>
    <col min="267" max="267" width="12.44140625" bestFit="1" customWidth="1"/>
    <col min="268" max="269" width="11.5546875" bestFit="1" customWidth="1"/>
    <col min="521" max="522" width="11.5546875" bestFit="1" customWidth="1"/>
    <col min="523" max="523" width="12.44140625" bestFit="1" customWidth="1"/>
    <col min="524" max="525" width="11.5546875" bestFit="1" customWidth="1"/>
    <col min="777" max="778" width="11.5546875" bestFit="1" customWidth="1"/>
    <col min="779" max="779" width="12.44140625" bestFit="1" customWidth="1"/>
    <col min="780" max="781" width="11.5546875" bestFit="1" customWidth="1"/>
    <col min="1033" max="1034" width="11.5546875" bestFit="1" customWidth="1"/>
    <col min="1035" max="1035" width="12.44140625" bestFit="1" customWidth="1"/>
    <col min="1036" max="1037" width="11.5546875" bestFit="1" customWidth="1"/>
    <col min="1289" max="1290" width="11.5546875" bestFit="1" customWidth="1"/>
    <col min="1291" max="1291" width="12.44140625" bestFit="1" customWidth="1"/>
    <col min="1292" max="1293" width="11.5546875" bestFit="1" customWidth="1"/>
    <col min="1545" max="1546" width="11.5546875" bestFit="1" customWidth="1"/>
    <col min="1547" max="1547" width="12.44140625" bestFit="1" customWidth="1"/>
    <col min="1548" max="1549" width="11.5546875" bestFit="1" customWidth="1"/>
    <col min="1801" max="1802" width="11.5546875" bestFit="1" customWidth="1"/>
    <col min="1803" max="1803" width="12.44140625" bestFit="1" customWidth="1"/>
    <col min="1804" max="1805" width="11.5546875" bestFit="1" customWidth="1"/>
    <col min="2057" max="2058" width="11.5546875" bestFit="1" customWidth="1"/>
    <col min="2059" max="2059" width="12.44140625" bestFit="1" customWidth="1"/>
    <col min="2060" max="2061" width="11.5546875" bestFit="1" customWidth="1"/>
    <col min="2313" max="2314" width="11.5546875" bestFit="1" customWidth="1"/>
    <col min="2315" max="2315" width="12.44140625" bestFit="1" customWidth="1"/>
    <col min="2316" max="2317" width="11.5546875" bestFit="1" customWidth="1"/>
    <col min="2569" max="2570" width="11.5546875" bestFit="1" customWidth="1"/>
    <col min="2571" max="2571" width="12.44140625" bestFit="1" customWidth="1"/>
    <col min="2572" max="2573" width="11.5546875" bestFit="1" customWidth="1"/>
    <col min="2825" max="2826" width="11.5546875" bestFit="1" customWidth="1"/>
    <col min="2827" max="2827" width="12.44140625" bestFit="1" customWidth="1"/>
    <col min="2828" max="2829" width="11.5546875" bestFit="1" customWidth="1"/>
    <col min="3081" max="3082" width="11.5546875" bestFit="1" customWidth="1"/>
    <col min="3083" max="3083" width="12.44140625" bestFit="1" customWidth="1"/>
    <col min="3084" max="3085" width="11.5546875" bestFit="1" customWidth="1"/>
    <col min="3337" max="3338" width="11.5546875" bestFit="1" customWidth="1"/>
    <col min="3339" max="3339" width="12.44140625" bestFit="1" customWidth="1"/>
    <col min="3340" max="3341" width="11.5546875" bestFit="1" customWidth="1"/>
    <col min="3593" max="3594" width="11.5546875" bestFit="1" customWidth="1"/>
    <col min="3595" max="3595" width="12.44140625" bestFit="1" customWidth="1"/>
    <col min="3596" max="3597" width="11.5546875" bestFit="1" customWidth="1"/>
    <col min="3849" max="3850" width="11.5546875" bestFit="1" customWidth="1"/>
    <col min="3851" max="3851" width="12.44140625" bestFit="1" customWidth="1"/>
    <col min="3852" max="3853" width="11.5546875" bestFit="1" customWidth="1"/>
    <col min="4105" max="4106" width="11.5546875" bestFit="1" customWidth="1"/>
    <col min="4107" max="4107" width="12.44140625" bestFit="1" customWidth="1"/>
    <col min="4108" max="4109" width="11.5546875" bestFit="1" customWidth="1"/>
    <col min="4361" max="4362" width="11.5546875" bestFit="1" customWidth="1"/>
    <col min="4363" max="4363" width="12.44140625" bestFit="1" customWidth="1"/>
    <col min="4364" max="4365" width="11.5546875" bestFit="1" customWidth="1"/>
    <col min="4617" max="4618" width="11.5546875" bestFit="1" customWidth="1"/>
    <col min="4619" max="4619" width="12.44140625" bestFit="1" customWidth="1"/>
    <col min="4620" max="4621" width="11.5546875" bestFit="1" customWidth="1"/>
    <col min="4873" max="4874" width="11.5546875" bestFit="1" customWidth="1"/>
    <col min="4875" max="4875" width="12.44140625" bestFit="1" customWidth="1"/>
    <col min="4876" max="4877" width="11.5546875" bestFit="1" customWidth="1"/>
    <col min="5129" max="5130" width="11.5546875" bestFit="1" customWidth="1"/>
    <col min="5131" max="5131" width="12.44140625" bestFit="1" customWidth="1"/>
    <col min="5132" max="5133" width="11.5546875" bestFit="1" customWidth="1"/>
    <col min="5385" max="5386" width="11.5546875" bestFit="1" customWidth="1"/>
    <col min="5387" max="5387" width="12.44140625" bestFit="1" customWidth="1"/>
    <col min="5388" max="5389" width="11.5546875" bestFit="1" customWidth="1"/>
    <col min="5641" max="5642" width="11.5546875" bestFit="1" customWidth="1"/>
    <col min="5643" max="5643" width="12.44140625" bestFit="1" customWidth="1"/>
    <col min="5644" max="5645" width="11.5546875" bestFit="1" customWidth="1"/>
    <col min="5897" max="5898" width="11.5546875" bestFit="1" customWidth="1"/>
    <col min="5899" max="5899" width="12.44140625" bestFit="1" customWidth="1"/>
    <col min="5900" max="5901" width="11.5546875" bestFit="1" customWidth="1"/>
    <col min="6153" max="6154" width="11.5546875" bestFit="1" customWidth="1"/>
    <col min="6155" max="6155" width="12.44140625" bestFit="1" customWidth="1"/>
    <col min="6156" max="6157" width="11.5546875" bestFit="1" customWidth="1"/>
    <col min="6409" max="6410" width="11.5546875" bestFit="1" customWidth="1"/>
    <col min="6411" max="6411" width="12.44140625" bestFit="1" customWidth="1"/>
    <col min="6412" max="6413" width="11.5546875" bestFit="1" customWidth="1"/>
    <col min="6665" max="6666" width="11.5546875" bestFit="1" customWidth="1"/>
    <col min="6667" max="6667" width="12.44140625" bestFit="1" customWidth="1"/>
    <col min="6668" max="6669" width="11.5546875" bestFit="1" customWidth="1"/>
    <col min="6921" max="6922" width="11.5546875" bestFit="1" customWidth="1"/>
    <col min="6923" max="6923" width="12.44140625" bestFit="1" customWidth="1"/>
    <col min="6924" max="6925" width="11.5546875" bestFit="1" customWidth="1"/>
    <col min="7177" max="7178" width="11.5546875" bestFit="1" customWidth="1"/>
    <col min="7179" max="7179" width="12.44140625" bestFit="1" customWidth="1"/>
    <col min="7180" max="7181" width="11.5546875" bestFit="1" customWidth="1"/>
    <col min="7433" max="7434" width="11.5546875" bestFit="1" customWidth="1"/>
    <col min="7435" max="7435" width="12.44140625" bestFit="1" customWidth="1"/>
    <col min="7436" max="7437" width="11.5546875" bestFit="1" customWidth="1"/>
    <col min="7689" max="7690" width="11.5546875" bestFit="1" customWidth="1"/>
    <col min="7691" max="7691" width="12.44140625" bestFit="1" customWidth="1"/>
    <col min="7692" max="7693" width="11.5546875" bestFit="1" customWidth="1"/>
    <col min="7945" max="7946" width="11.5546875" bestFit="1" customWidth="1"/>
    <col min="7947" max="7947" width="12.44140625" bestFit="1" customWidth="1"/>
    <col min="7948" max="7949" width="11.5546875" bestFit="1" customWidth="1"/>
    <col min="8201" max="8202" width="11.5546875" bestFit="1" customWidth="1"/>
    <col min="8203" max="8203" width="12.44140625" bestFit="1" customWidth="1"/>
    <col min="8204" max="8205" width="11.5546875" bestFit="1" customWidth="1"/>
    <col min="8457" max="8458" width="11.5546875" bestFit="1" customWidth="1"/>
    <col min="8459" max="8459" width="12.44140625" bestFit="1" customWidth="1"/>
    <col min="8460" max="8461" width="11.5546875" bestFit="1" customWidth="1"/>
    <col min="8713" max="8714" width="11.5546875" bestFit="1" customWidth="1"/>
    <col min="8715" max="8715" width="12.44140625" bestFit="1" customWidth="1"/>
    <col min="8716" max="8717" width="11.5546875" bestFit="1" customWidth="1"/>
    <col min="8969" max="8970" width="11.5546875" bestFit="1" customWidth="1"/>
    <col min="8971" max="8971" width="12.44140625" bestFit="1" customWidth="1"/>
    <col min="8972" max="8973" width="11.5546875" bestFit="1" customWidth="1"/>
    <col min="9225" max="9226" width="11.5546875" bestFit="1" customWidth="1"/>
    <col min="9227" max="9227" width="12.44140625" bestFit="1" customWidth="1"/>
    <col min="9228" max="9229" width="11.5546875" bestFit="1" customWidth="1"/>
    <col min="9481" max="9482" width="11.5546875" bestFit="1" customWidth="1"/>
    <col min="9483" max="9483" width="12.44140625" bestFit="1" customWidth="1"/>
    <col min="9484" max="9485" width="11.5546875" bestFit="1" customWidth="1"/>
    <col min="9737" max="9738" width="11.5546875" bestFit="1" customWidth="1"/>
    <col min="9739" max="9739" width="12.44140625" bestFit="1" customWidth="1"/>
    <col min="9740" max="9741" width="11.5546875" bestFit="1" customWidth="1"/>
    <col min="9993" max="9994" width="11.5546875" bestFit="1" customWidth="1"/>
    <col min="9995" max="9995" width="12.44140625" bestFit="1" customWidth="1"/>
    <col min="9996" max="9997" width="11.5546875" bestFit="1" customWidth="1"/>
    <col min="10249" max="10250" width="11.5546875" bestFit="1" customWidth="1"/>
    <col min="10251" max="10251" width="12.44140625" bestFit="1" customWidth="1"/>
    <col min="10252" max="10253" width="11.5546875" bestFit="1" customWidth="1"/>
    <col min="10505" max="10506" width="11.5546875" bestFit="1" customWidth="1"/>
    <col min="10507" max="10507" width="12.44140625" bestFit="1" customWidth="1"/>
    <col min="10508" max="10509" width="11.5546875" bestFit="1" customWidth="1"/>
    <col min="10761" max="10762" width="11.5546875" bestFit="1" customWidth="1"/>
    <col min="10763" max="10763" width="12.44140625" bestFit="1" customWidth="1"/>
    <col min="10764" max="10765" width="11.5546875" bestFit="1" customWidth="1"/>
    <col min="11017" max="11018" width="11.5546875" bestFit="1" customWidth="1"/>
    <col min="11019" max="11019" width="12.44140625" bestFit="1" customWidth="1"/>
    <col min="11020" max="11021" width="11.5546875" bestFit="1" customWidth="1"/>
    <col min="11273" max="11274" width="11.5546875" bestFit="1" customWidth="1"/>
    <col min="11275" max="11275" width="12.44140625" bestFit="1" customWidth="1"/>
    <col min="11276" max="11277" width="11.5546875" bestFit="1" customWidth="1"/>
    <col min="11529" max="11530" width="11.5546875" bestFit="1" customWidth="1"/>
    <col min="11531" max="11531" width="12.44140625" bestFit="1" customWidth="1"/>
    <col min="11532" max="11533" width="11.5546875" bestFit="1" customWidth="1"/>
    <col min="11785" max="11786" width="11.5546875" bestFit="1" customWidth="1"/>
    <col min="11787" max="11787" width="12.44140625" bestFit="1" customWidth="1"/>
    <col min="11788" max="11789" width="11.5546875" bestFit="1" customWidth="1"/>
    <col min="12041" max="12042" width="11.5546875" bestFit="1" customWidth="1"/>
    <col min="12043" max="12043" width="12.44140625" bestFit="1" customWidth="1"/>
    <col min="12044" max="12045" width="11.5546875" bestFit="1" customWidth="1"/>
    <col min="12297" max="12298" width="11.5546875" bestFit="1" customWidth="1"/>
    <col min="12299" max="12299" width="12.44140625" bestFit="1" customWidth="1"/>
    <col min="12300" max="12301" width="11.5546875" bestFit="1" customWidth="1"/>
    <col min="12553" max="12554" width="11.5546875" bestFit="1" customWidth="1"/>
    <col min="12555" max="12555" width="12.44140625" bestFit="1" customWidth="1"/>
    <col min="12556" max="12557" width="11.5546875" bestFit="1" customWidth="1"/>
    <col min="12809" max="12810" width="11.5546875" bestFit="1" customWidth="1"/>
    <col min="12811" max="12811" width="12.44140625" bestFit="1" customWidth="1"/>
    <col min="12812" max="12813" width="11.5546875" bestFit="1" customWidth="1"/>
    <col min="13065" max="13066" width="11.5546875" bestFit="1" customWidth="1"/>
    <col min="13067" max="13067" width="12.44140625" bestFit="1" customWidth="1"/>
    <col min="13068" max="13069" width="11.5546875" bestFit="1" customWidth="1"/>
    <col min="13321" max="13322" width="11.5546875" bestFit="1" customWidth="1"/>
    <col min="13323" max="13323" width="12.44140625" bestFit="1" customWidth="1"/>
    <col min="13324" max="13325" width="11.5546875" bestFit="1" customWidth="1"/>
    <col min="13577" max="13578" width="11.5546875" bestFit="1" customWidth="1"/>
    <col min="13579" max="13579" width="12.44140625" bestFit="1" customWidth="1"/>
    <col min="13580" max="13581" width="11.5546875" bestFit="1" customWidth="1"/>
    <col min="13833" max="13834" width="11.5546875" bestFit="1" customWidth="1"/>
    <col min="13835" max="13835" width="12.44140625" bestFit="1" customWidth="1"/>
    <col min="13836" max="13837" width="11.5546875" bestFit="1" customWidth="1"/>
    <col min="14089" max="14090" width="11.5546875" bestFit="1" customWidth="1"/>
    <col min="14091" max="14091" width="12.44140625" bestFit="1" customWidth="1"/>
    <col min="14092" max="14093" width="11.5546875" bestFit="1" customWidth="1"/>
    <col min="14345" max="14346" width="11.5546875" bestFit="1" customWidth="1"/>
    <col min="14347" max="14347" width="12.44140625" bestFit="1" customWidth="1"/>
    <col min="14348" max="14349" width="11.5546875" bestFit="1" customWidth="1"/>
    <col min="14601" max="14602" width="11.5546875" bestFit="1" customWidth="1"/>
    <col min="14603" max="14603" width="12.44140625" bestFit="1" customWidth="1"/>
    <col min="14604" max="14605" width="11.5546875" bestFit="1" customWidth="1"/>
    <col min="14857" max="14858" width="11.5546875" bestFit="1" customWidth="1"/>
    <col min="14859" max="14859" width="12.44140625" bestFit="1" customWidth="1"/>
    <col min="14860" max="14861" width="11.5546875" bestFit="1" customWidth="1"/>
    <col min="15113" max="15114" width="11.5546875" bestFit="1" customWidth="1"/>
    <col min="15115" max="15115" width="12.44140625" bestFit="1" customWidth="1"/>
    <col min="15116" max="15117" width="11.5546875" bestFit="1" customWidth="1"/>
    <col min="15369" max="15370" width="11.5546875" bestFit="1" customWidth="1"/>
    <col min="15371" max="15371" width="12.44140625" bestFit="1" customWidth="1"/>
    <col min="15372" max="15373" width="11.5546875" bestFit="1" customWidth="1"/>
    <col min="15625" max="15626" width="11.5546875" bestFit="1" customWidth="1"/>
    <col min="15627" max="15627" width="12.44140625" bestFit="1" customWidth="1"/>
    <col min="15628" max="15629" width="11.5546875" bestFit="1" customWidth="1"/>
    <col min="15881" max="15882" width="11.5546875" bestFit="1" customWidth="1"/>
    <col min="15883" max="15883" width="12.44140625" bestFit="1" customWidth="1"/>
    <col min="15884" max="15885" width="11.5546875" bestFit="1" customWidth="1"/>
    <col min="16137" max="16138" width="11.5546875" bestFit="1" customWidth="1"/>
    <col min="16139" max="16139" width="12.44140625" bestFit="1" customWidth="1"/>
    <col min="16140" max="16141" width="11.5546875" bestFit="1" customWidth="1"/>
  </cols>
  <sheetData>
    <row r="1" spans="2:14" ht="12.75" customHeight="1"/>
    <row r="2" spans="2:14" ht="12.75" customHeight="1">
      <c r="J2" s="87"/>
    </row>
    <row r="3" spans="2:14" ht="12.75" customHeight="1">
      <c r="B3" s="11"/>
      <c r="E3" s="11"/>
      <c r="F3" s="11"/>
      <c r="H3" s="11"/>
      <c r="I3" s="11"/>
      <c r="J3" s="11"/>
      <c r="K3" s="11"/>
      <c r="L3" s="11"/>
      <c r="M3" s="11"/>
    </row>
    <row r="4" spans="2:14" ht="12.75" customHeight="1">
      <c r="B4" s="121"/>
      <c r="C4" s="121"/>
      <c r="D4" s="121"/>
      <c r="E4" s="121"/>
      <c r="F4" s="121"/>
      <c r="G4" s="10"/>
      <c r="H4" s="10"/>
      <c r="I4" s="78"/>
      <c r="J4" s="78"/>
      <c r="K4" s="183"/>
      <c r="L4" s="78"/>
      <c r="M4" s="78"/>
      <c r="N4" s="89"/>
    </row>
    <row r="5" spans="2:14">
      <c r="B5" s="11"/>
      <c r="C5" s="11"/>
      <c r="D5" s="11"/>
      <c r="E5" s="11"/>
      <c r="F5" s="11"/>
    </row>
    <row r="6" spans="2:14">
      <c r="B6" s="121"/>
      <c r="C6" s="121"/>
      <c r="D6" s="121"/>
      <c r="E6" s="121"/>
      <c r="F6" s="121"/>
    </row>
    <row r="40" spans="2:22">
      <c r="B40" s="11"/>
    </row>
    <row r="41" spans="2:22">
      <c r="B41" s="184"/>
      <c r="C41" s="184"/>
      <c r="D41" s="184"/>
      <c r="E41" s="184"/>
      <c r="F41" s="184"/>
      <c r="G41" s="184"/>
      <c r="I41" s="184"/>
      <c r="J41" s="184"/>
      <c r="K41" s="184"/>
      <c r="M41" s="184"/>
      <c r="N41" s="184"/>
      <c r="O41" s="184"/>
      <c r="Q41" s="184"/>
      <c r="R41" s="184"/>
      <c r="S41" s="184"/>
      <c r="U41" s="184"/>
      <c r="V41" s="184"/>
    </row>
  </sheetData>
  <printOptions horizontalCentered="1" verticalCentered="1"/>
  <pageMargins left="1.1023622047244095" right="0.70866141732283472" top="0.74803149606299213" bottom="0.74803149606299213" header="0.31496062992125984" footer="0.31496062992125984"/>
  <pageSetup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490B4-0376-485B-9020-C7754FD875F7}">
  <sheetPr>
    <tabColor theme="4" tint="-0.249977111117893"/>
    <pageSetUpPr fitToPage="1"/>
  </sheetPr>
  <dimension ref="A1:Q54"/>
  <sheetViews>
    <sheetView showZeros="0" workbookViewId="0">
      <selection activeCell="K24" sqref="K24"/>
    </sheetView>
  </sheetViews>
  <sheetFormatPr baseColWidth="10" defaultColWidth="8.6640625" defaultRowHeight="15.6"/>
  <cols>
    <col min="1" max="1" width="30.33203125" style="91" customWidth="1"/>
    <col min="2" max="2" width="2.5546875" customWidth="1"/>
    <col min="5" max="5" width="2.44140625" customWidth="1"/>
    <col min="8" max="8" width="2.33203125" customWidth="1"/>
    <col min="11" max="11" width="2.33203125" customWidth="1"/>
    <col min="12" max="12" width="9.6640625" customWidth="1"/>
    <col min="14" max="14" width="1.6640625" customWidth="1"/>
    <col min="15" max="15" width="11.33203125" customWidth="1"/>
    <col min="257" max="257" width="30.33203125" customWidth="1"/>
    <col min="258" max="258" width="2.5546875" customWidth="1"/>
    <col min="261" max="261" width="2.44140625" customWidth="1"/>
    <col min="264" max="264" width="2.33203125" customWidth="1"/>
    <col min="267" max="267" width="2.33203125" customWidth="1"/>
    <col min="268" max="268" width="9.6640625" customWidth="1"/>
    <col min="270" max="270" width="1.6640625" customWidth="1"/>
    <col min="271" max="271" width="11.33203125" customWidth="1"/>
    <col min="513" max="513" width="30.33203125" customWidth="1"/>
    <col min="514" max="514" width="2.5546875" customWidth="1"/>
    <col min="517" max="517" width="2.44140625" customWidth="1"/>
    <col min="520" max="520" width="2.33203125" customWidth="1"/>
    <col min="523" max="523" width="2.33203125" customWidth="1"/>
    <col min="524" max="524" width="9.6640625" customWidth="1"/>
    <col min="526" max="526" width="1.6640625" customWidth="1"/>
    <col min="527" max="527" width="11.33203125" customWidth="1"/>
    <col min="769" max="769" width="30.33203125" customWidth="1"/>
    <col min="770" max="770" width="2.5546875" customWidth="1"/>
    <col min="773" max="773" width="2.44140625" customWidth="1"/>
    <col min="776" max="776" width="2.33203125" customWidth="1"/>
    <col min="779" max="779" width="2.33203125" customWidth="1"/>
    <col min="780" max="780" width="9.6640625" customWidth="1"/>
    <col min="782" max="782" width="1.6640625" customWidth="1"/>
    <col min="783" max="783" width="11.33203125" customWidth="1"/>
    <col min="1025" max="1025" width="30.33203125" customWidth="1"/>
    <col min="1026" max="1026" width="2.5546875" customWidth="1"/>
    <col min="1029" max="1029" width="2.44140625" customWidth="1"/>
    <col min="1032" max="1032" width="2.33203125" customWidth="1"/>
    <col min="1035" max="1035" width="2.33203125" customWidth="1"/>
    <col min="1036" max="1036" width="9.6640625" customWidth="1"/>
    <col min="1038" max="1038" width="1.6640625" customWidth="1"/>
    <col min="1039" max="1039" width="11.33203125" customWidth="1"/>
    <col min="1281" max="1281" width="30.33203125" customWidth="1"/>
    <col min="1282" max="1282" width="2.5546875" customWidth="1"/>
    <col min="1285" max="1285" width="2.44140625" customWidth="1"/>
    <col min="1288" max="1288" width="2.33203125" customWidth="1"/>
    <col min="1291" max="1291" width="2.33203125" customWidth="1"/>
    <col min="1292" max="1292" width="9.6640625" customWidth="1"/>
    <col min="1294" max="1294" width="1.6640625" customWidth="1"/>
    <col min="1295" max="1295" width="11.33203125" customWidth="1"/>
    <col min="1537" max="1537" width="30.33203125" customWidth="1"/>
    <col min="1538" max="1538" width="2.5546875" customWidth="1"/>
    <col min="1541" max="1541" width="2.44140625" customWidth="1"/>
    <col min="1544" max="1544" width="2.33203125" customWidth="1"/>
    <col min="1547" max="1547" width="2.33203125" customWidth="1"/>
    <col min="1548" max="1548" width="9.6640625" customWidth="1"/>
    <col min="1550" max="1550" width="1.6640625" customWidth="1"/>
    <col min="1551" max="1551" width="11.33203125" customWidth="1"/>
    <col min="1793" max="1793" width="30.33203125" customWidth="1"/>
    <col min="1794" max="1794" width="2.5546875" customWidth="1"/>
    <col min="1797" max="1797" width="2.44140625" customWidth="1"/>
    <col min="1800" max="1800" width="2.33203125" customWidth="1"/>
    <col min="1803" max="1803" width="2.33203125" customWidth="1"/>
    <col min="1804" max="1804" width="9.6640625" customWidth="1"/>
    <col min="1806" max="1806" width="1.6640625" customWidth="1"/>
    <col min="1807" max="1807" width="11.33203125" customWidth="1"/>
    <col min="2049" max="2049" width="30.33203125" customWidth="1"/>
    <col min="2050" max="2050" width="2.5546875" customWidth="1"/>
    <col min="2053" max="2053" width="2.44140625" customWidth="1"/>
    <col min="2056" max="2056" width="2.33203125" customWidth="1"/>
    <col min="2059" max="2059" width="2.33203125" customWidth="1"/>
    <col min="2060" max="2060" width="9.6640625" customWidth="1"/>
    <col min="2062" max="2062" width="1.6640625" customWidth="1"/>
    <col min="2063" max="2063" width="11.33203125" customWidth="1"/>
    <col min="2305" max="2305" width="30.33203125" customWidth="1"/>
    <col min="2306" max="2306" width="2.5546875" customWidth="1"/>
    <col min="2309" max="2309" width="2.44140625" customWidth="1"/>
    <col min="2312" max="2312" width="2.33203125" customWidth="1"/>
    <col min="2315" max="2315" width="2.33203125" customWidth="1"/>
    <col min="2316" max="2316" width="9.6640625" customWidth="1"/>
    <col min="2318" max="2318" width="1.6640625" customWidth="1"/>
    <col min="2319" max="2319" width="11.33203125" customWidth="1"/>
    <col min="2561" max="2561" width="30.33203125" customWidth="1"/>
    <col min="2562" max="2562" width="2.5546875" customWidth="1"/>
    <col min="2565" max="2565" width="2.44140625" customWidth="1"/>
    <col min="2568" max="2568" width="2.33203125" customWidth="1"/>
    <col min="2571" max="2571" width="2.33203125" customWidth="1"/>
    <col min="2572" max="2572" width="9.6640625" customWidth="1"/>
    <col min="2574" max="2574" width="1.6640625" customWidth="1"/>
    <col min="2575" max="2575" width="11.33203125" customWidth="1"/>
    <col min="2817" max="2817" width="30.33203125" customWidth="1"/>
    <col min="2818" max="2818" width="2.5546875" customWidth="1"/>
    <col min="2821" max="2821" width="2.44140625" customWidth="1"/>
    <col min="2824" max="2824" width="2.33203125" customWidth="1"/>
    <col min="2827" max="2827" width="2.33203125" customWidth="1"/>
    <col min="2828" max="2828" width="9.6640625" customWidth="1"/>
    <col min="2830" max="2830" width="1.6640625" customWidth="1"/>
    <col min="2831" max="2831" width="11.33203125" customWidth="1"/>
    <col min="3073" max="3073" width="30.33203125" customWidth="1"/>
    <col min="3074" max="3074" width="2.5546875" customWidth="1"/>
    <col min="3077" max="3077" width="2.44140625" customWidth="1"/>
    <col min="3080" max="3080" width="2.33203125" customWidth="1"/>
    <col min="3083" max="3083" width="2.33203125" customWidth="1"/>
    <col min="3084" max="3084" width="9.6640625" customWidth="1"/>
    <col min="3086" max="3086" width="1.6640625" customWidth="1"/>
    <col min="3087" max="3087" width="11.33203125" customWidth="1"/>
    <col min="3329" max="3329" width="30.33203125" customWidth="1"/>
    <col min="3330" max="3330" width="2.5546875" customWidth="1"/>
    <col min="3333" max="3333" width="2.44140625" customWidth="1"/>
    <col min="3336" max="3336" width="2.33203125" customWidth="1"/>
    <col min="3339" max="3339" width="2.33203125" customWidth="1"/>
    <col min="3340" max="3340" width="9.6640625" customWidth="1"/>
    <col min="3342" max="3342" width="1.6640625" customWidth="1"/>
    <col min="3343" max="3343" width="11.33203125" customWidth="1"/>
    <col min="3585" max="3585" width="30.33203125" customWidth="1"/>
    <col min="3586" max="3586" width="2.5546875" customWidth="1"/>
    <col min="3589" max="3589" width="2.44140625" customWidth="1"/>
    <col min="3592" max="3592" width="2.33203125" customWidth="1"/>
    <col min="3595" max="3595" width="2.33203125" customWidth="1"/>
    <col min="3596" max="3596" width="9.6640625" customWidth="1"/>
    <col min="3598" max="3598" width="1.6640625" customWidth="1"/>
    <col min="3599" max="3599" width="11.33203125" customWidth="1"/>
    <col min="3841" max="3841" width="30.33203125" customWidth="1"/>
    <col min="3842" max="3842" width="2.5546875" customWidth="1"/>
    <col min="3845" max="3845" width="2.44140625" customWidth="1"/>
    <col min="3848" max="3848" width="2.33203125" customWidth="1"/>
    <col min="3851" max="3851" width="2.33203125" customWidth="1"/>
    <col min="3852" max="3852" width="9.6640625" customWidth="1"/>
    <col min="3854" max="3854" width="1.6640625" customWidth="1"/>
    <col min="3855" max="3855" width="11.33203125" customWidth="1"/>
    <col min="4097" max="4097" width="30.33203125" customWidth="1"/>
    <col min="4098" max="4098" width="2.5546875" customWidth="1"/>
    <col min="4101" max="4101" width="2.44140625" customWidth="1"/>
    <col min="4104" max="4104" width="2.33203125" customWidth="1"/>
    <col min="4107" max="4107" width="2.33203125" customWidth="1"/>
    <col min="4108" max="4108" width="9.6640625" customWidth="1"/>
    <col min="4110" max="4110" width="1.6640625" customWidth="1"/>
    <col min="4111" max="4111" width="11.33203125" customWidth="1"/>
    <col min="4353" max="4353" width="30.33203125" customWidth="1"/>
    <col min="4354" max="4354" width="2.5546875" customWidth="1"/>
    <col min="4357" max="4357" width="2.44140625" customWidth="1"/>
    <col min="4360" max="4360" width="2.33203125" customWidth="1"/>
    <col min="4363" max="4363" width="2.33203125" customWidth="1"/>
    <col min="4364" max="4364" width="9.6640625" customWidth="1"/>
    <col min="4366" max="4366" width="1.6640625" customWidth="1"/>
    <col min="4367" max="4367" width="11.33203125" customWidth="1"/>
    <col min="4609" max="4609" width="30.33203125" customWidth="1"/>
    <col min="4610" max="4610" width="2.5546875" customWidth="1"/>
    <col min="4613" max="4613" width="2.44140625" customWidth="1"/>
    <col min="4616" max="4616" width="2.33203125" customWidth="1"/>
    <col min="4619" max="4619" width="2.33203125" customWidth="1"/>
    <col min="4620" max="4620" width="9.6640625" customWidth="1"/>
    <col min="4622" max="4622" width="1.6640625" customWidth="1"/>
    <col min="4623" max="4623" width="11.33203125" customWidth="1"/>
    <col min="4865" max="4865" width="30.33203125" customWidth="1"/>
    <col min="4866" max="4866" width="2.5546875" customWidth="1"/>
    <col min="4869" max="4869" width="2.44140625" customWidth="1"/>
    <col min="4872" max="4872" width="2.33203125" customWidth="1"/>
    <col min="4875" max="4875" width="2.33203125" customWidth="1"/>
    <col min="4876" max="4876" width="9.6640625" customWidth="1"/>
    <col min="4878" max="4878" width="1.6640625" customWidth="1"/>
    <col min="4879" max="4879" width="11.33203125" customWidth="1"/>
    <col min="5121" max="5121" width="30.33203125" customWidth="1"/>
    <col min="5122" max="5122" width="2.5546875" customWidth="1"/>
    <col min="5125" max="5125" width="2.44140625" customWidth="1"/>
    <col min="5128" max="5128" width="2.33203125" customWidth="1"/>
    <col min="5131" max="5131" width="2.33203125" customWidth="1"/>
    <col min="5132" max="5132" width="9.6640625" customWidth="1"/>
    <col min="5134" max="5134" width="1.6640625" customWidth="1"/>
    <col min="5135" max="5135" width="11.33203125" customWidth="1"/>
    <col min="5377" max="5377" width="30.33203125" customWidth="1"/>
    <col min="5378" max="5378" width="2.5546875" customWidth="1"/>
    <col min="5381" max="5381" width="2.44140625" customWidth="1"/>
    <col min="5384" max="5384" width="2.33203125" customWidth="1"/>
    <col min="5387" max="5387" width="2.33203125" customWidth="1"/>
    <col min="5388" max="5388" width="9.6640625" customWidth="1"/>
    <col min="5390" max="5390" width="1.6640625" customWidth="1"/>
    <col min="5391" max="5391" width="11.33203125" customWidth="1"/>
    <col min="5633" max="5633" width="30.33203125" customWidth="1"/>
    <col min="5634" max="5634" width="2.5546875" customWidth="1"/>
    <col min="5637" max="5637" width="2.44140625" customWidth="1"/>
    <col min="5640" max="5640" width="2.33203125" customWidth="1"/>
    <col min="5643" max="5643" width="2.33203125" customWidth="1"/>
    <col min="5644" max="5644" width="9.6640625" customWidth="1"/>
    <col min="5646" max="5646" width="1.6640625" customWidth="1"/>
    <col min="5647" max="5647" width="11.33203125" customWidth="1"/>
    <col min="5889" max="5889" width="30.33203125" customWidth="1"/>
    <col min="5890" max="5890" width="2.5546875" customWidth="1"/>
    <col min="5893" max="5893" width="2.44140625" customWidth="1"/>
    <col min="5896" max="5896" width="2.33203125" customWidth="1"/>
    <col min="5899" max="5899" width="2.33203125" customWidth="1"/>
    <col min="5900" max="5900" width="9.6640625" customWidth="1"/>
    <col min="5902" max="5902" width="1.6640625" customWidth="1"/>
    <col min="5903" max="5903" width="11.33203125" customWidth="1"/>
    <col min="6145" max="6145" width="30.33203125" customWidth="1"/>
    <col min="6146" max="6146" width="2.5546875" customWidth="1"/>
    <col min="6149" max="6149" width="2.44140625" customWidth="1"/>
    <col min="6152" max="6152" width="2.33203125" customWidth="1"/>
    <col min="6155" max="6155" width="2.33203125" customWidth="1"/>
    <col min="6156" max="6156" width="9.6640625" customWidth="1"/>
    <col min="6158" max="6158" width="1.6640625" customWidth="1"/>
    <col min="6159" max="6159" width="11.33203125" customWidth="1"/>
    <col min="6401" max="6401" width="30.33203125" customWidth="1"/>
    <col min="6402" max="6402" width="2.5546875" customWidth="1"/>
    <col min="6405" max="6405" width="2.44140625" customWidth="1"/>
    <col min="6408" max="6408" width="2.33203125" customWidth="1"/>
    <col min="6411" max="6411" width="2.33203125" customWidth="1"/>
    <col min="6412" max="6412" width="9.6640625" customWidth="1"/>
    <col min="6414" max="6414" width="1.6640625" customWidth="1"/>
    <col min="6415" max="6415" width="11.33203125" customWidth="1"/>
    <col min="6657" max="6657" width="30.33203125" customWidth="1"/>
    <col min="6658" max="6658" width="2.5546875" customWidth="1"/>
    <col min="6661" max="6661" width="2.44140625" customWidth="1"/>
    <col min="6664" max="6664" width="2.33203125" customWidth="1"/>
    <col min="6667" max="6667" width="2.33203125" customWidth="1"/>
    <col min="6668" max="6668" width="9.6640625" customWidth="1"/>
    <col min="6670" max="6670" width="1.6640625" customWidth="1"/>
    <col min="6671" max="6671" width="11.33203125" customWidth="1"/>
    <col min="6913" max="6913" width="30.33203125" customWidth="1"/>
    <col min="6914" max="6914" width="2.5546875" customWidth="1"/>
    <col min="6917" max="6917" width="2.44140625" customWidth="1"/>
    <col min="6920" max="6920" width="2.33203125" customWidth="1"/>
    <col min="6923" max="6923" width="2.33203125" customWidth="1"/>
    <col min="6924" max="6924" width="9.6640625" customWidth="1"/>
    <col min="6926" max="6926" width="1.6640625" customWidth="1"/>
    <col min="6927" max="6927" width="11.33203125" customWidth="1"/>
    <col min="7169" max="7169" width="30.33203125" customWidth="1"/>
    <col min="7170" max="7170" width="2.5546875" customWidth="1"/>
    <col min="7173" max="7173" width="2.44140625" customWidth="1"/>
    <col min="7176" max="7176" width="2.33203125" customWidth="1"/>
    <col min="7179" max="7179" width="2.33203125" customWidth="1"/>
    <col min="7180" max="7180" width="9.6640625" customWidth="1"/>
    <col min="7182" max="7182" width="1.6640625" customWidth="1"/>
    <col min="7183" max="7183" width="11.33203125" customWidth="1"/>
    <col min="7425" max="7425" width="30.33203125" customWidth="1"/>
    <col min="7426" max="7426" width="2.5546875" customWidth="1"/>
    <col min="7429" max="7429" width="2.44140625" customWidth="1"/>
    <col min="7432" max="7432" width="2.33203125" customWidth="1"/>
    <col min="7435" max="7435" width="2.33203125" customWidth="1"/>
    <col min="7436" max="7436" width="9.6640625" customWidth="1"/>
    <col min="7438" max="7438" width="1.6640625" customWidth="1"/>
    <col min="7439" max="7439" width="11.33203125" customWidth="1"/>
    <col min="7681" max="7681" width="30.33203125" customWidth="1"/>
    <col min="7682" max="7682" width="2.5546875" customWidth="1"/>
    <col min="7685" max="7685" width="2.44140625" customWidth="1"/>
    <col min="7688" max="7688" width="2.33203125" customWidth="1"/>
    <col min="7691" max="7691" width="2.33203125" customWidth="1"/>
    <col min="7692" max="7692" width="9.6640625" customWidth="1"/>
    <col min="7694" max="7694" width="1.6640625" customWidth="1"/>
    <col min="7695" max="7695" width="11.33203125" customWidth="1"/>
    <col min="7937" max="7937" width="30.33203125" customWidth="1"/>
    <col min="7938" max="7938" width="2.5546875" customWidth="1"/>
    <col min="7941" max="7941" width="2.44140625" customWidth="1"/>
    <col min="7944" max="7944" width="2.33203125" customWidth="1"/>
    <col min="7947" max="7947" width="2.33203125" customWidth="1"/>
    <col min="7948" max="7948" width="9.6640625" customWidth="1"/>
    <col min="7950" max="7950" width="1.6640625" customWidth="1"/>
    <col min="7951" max="7951" width="11.33203125" customWidth="1"/>
    <col min="8193" max="8193" width="30.33203125" customWidth="1"/>
    <col min="8194" max="8194" width="2.5546875" customWidth="1"/>
    <col min="8197" max="8197" width="2.44140625" customWidth="1"/>
    <col min="8200" max="8200" width="2.33203125" customWidth="1"/>
    <col min="8203" max="8203" width="2.33203125" customWidth="1"/>
    <col min="8204" max="8204" width="9.6640625" customWidth="1"/>
    <col min="8206" max="8206" width="1.6640625" customWidth="1"/>
    <col min="8207" max="8207" width="11.33203125" customWidth="1"/>
    <col min="8449" max="8449" width="30.33203125" customWidth="1"/>
    <col min="8450" max="8450" width="2.5546875" customWidth="1"/>
    <col min="8453" max="8453" width="2.44140625" customWidth="1"/>
    <col min="8456" max="8456" width="2.33203125" customWidth="1"/>
    <col min="8459" max="8459" width="2.33203125" customWidth="1"/>
    <col min="8460" max="8460" width="9.6640625" customWidth="1"/>
    <col min="8462" max="8462" width="1.6640625" customWidth="1"/>
    <col min="8463" max="8463" width="11.33203125" customWidth="1"/>
    <col min="8705" max="8705" width="30.33203125" customWidth="1"/>
    <col min="8706" max="8706" width="2.5546875" customWidth="1"/>
    <col min="8709" max="8709" width="2.44140625" customWidth="1"/>
    <col min="8712" max="8712" width="2.33203125" customWidth="1"/>
    <col min="8715" max="8715" width="2.33203125" customWidth="1"/>
    <col min="8716" max="8716" width="9.6640625" customWidth="1"/>
    <col min="8718" max="8718" width="1.6640625" customWidth="1"/>
    <col min="8719" max="8719" width="11.33203125" customWidth="1"/>
    <col min="8961" max="8961" width="30.33203125" customWidth="1"/>
    <col min="8962" max="8962" width="2.5546875" customWidth="1"/>
    <col min="8965" max="8965" width="2.44140625" customWidth="1"/>
    <col min="8968" max="8968" width="2.33203125" customWidth="1"/>
    <col min="8971" max="8971" width="2.33203125" customWidth="1"/>
    <col min="8972" max="8972" width="9.6640625" customWidth="1"/>
    <col min="8974" max="8974" width="1.6640625" customWidth="1"/>
    <col min="8975" max="8975" width="11.33203125" customWidth="1"/>
    <col min="9217" max="9217" width="30.33203125" customWidth="1"/>
    <col min="9218" max="9218" width="2.5546875" customWidth="1"/>
    <col min="9221" max="9221" width="2.44140625" customWidth="1"/>
    <col min="9224" max="9224" width="2.33203125" customWidth="1"/>
    <col min="9227" max="9227" width="2.33203125" customWidth="1"/>
    <col min="9228" max="9228" width="9.6640625" customWidth="1"/>
    <col min="9230" max="9230" width="1.6640625" customWidth="1"/>
    <col min="9231" max="9231" width="11.33203125" customWidth="1"/>
    <col min="9473" max="9473" width="30.33203125" customWidth="1"/>
    <col min="9474" max="9474" width="2.5546875" customWidth="1"/>
    <col min="9477" max="9477" width="2.44140625" customWidth="1"/>
    <col min="9480" max="9480" width="2.33203125" customWidth="1"/>
    <col min="9483" max="9483" width="2.33203125" customWidth="1"/>
    <col min="9484" max="9484" width="9.6640625" customWidth="1"/>
    <col min="9486" max="9486" width="1.6640625" customWidth="1"/>
    <col min="9487" max="9487" width="11.33203125" customWidth="1"/>
    <col min="9729" max="9729" width="30.33203125" customWidth="1"/>
    <col min="9730" max="9730" width="2.5546875" customWidth="1"/>
    <col min="9733" max="9733" width="2.44140625" customWidth="1"/>
    <col min="9736" max="9736" width="2.33203125" customWidth="1"/>
    <col min="9739" max="9739" width="2.33203125" customWidth="1"/>
    <col min="9740" max="9740" width="9.6640625" customWidth="1"/>
    <col min="9742" max="9742" width="1.6640625" customWidth="1"/>
    <col min="9743" max="9743" width="11.33203125" customWidth="1"/>
    <col min="9985" max="9985" width="30.33203125" customWidth="1"/>
    <col min="9986" max="9986" width="2.5546875" customWidth="1"/>
    <col min="9989" max="9989" width="2.44140625" customWidth="1"/>
    <col min="9992" max="9992" width="2.33203125" customWidth="1"/>
    <col min="9995" max="9995" width="2.33203125" customWidth="1"/>
    <col min="9996" max="9996" width="9.6640625" customWidth="1"/>
    <col min="9998" max="9998" width="1.6640625" customWidth="1"/>
    <col min="9999" max="9999" width="11.33203125" customWidth="1"/>
    <col min="10241" max="10241" width="30.33203125" customWidth="1"/>
    <col min="10242" max="10242" width="2.5546875" customWidth="1"/>
    <col min="10245" max="10245" width="2.44140625" customWidth="1"/>
    <col min="10248" max="10248" width="2.33203125" customWidth="1"/>
    <col min="10251" max="10251" width="2.33203125" customWidth="1"/>
    <col min="10252" max="10252" width="9.6640625" customWidth="1"/>
    <col min="10254" max="10254" width="1.6640625" customWidth="1"/>
    <col min="10255" max="10255" width="11.33203125" customWidth="1"/>
    <col min="10497" max="10497" width="30.33203125" customWidth="1"/>
    <col min="10498" max="10498" width="2.5546875" customWidth="1"/>
    <col min="10501" max="10501" width="2.44140625" customWidth="1"/>
    <col min="10504" max="10504" width="2.33203125" customWidth="1"/>
    <col min="10507" max="10507" width="2.33203125" customWidth="1"/>
    <col min="10508" max="10508" width="9.6640625" customWidth="1"/>
    <col min="10510" max="10510" width="1.6640625" customWidth="1"/>
    <col min="10511" max="10511" width="11.33203125" customWidth="1"/>
    <col min="10753" max="10753" width="30.33203125" customWidth="1"/>
    <col min="10754" max="10754" width="2.5546875" customWidth="1"/>
    <col min="10757" max="10757" width="2.44140625" customWidth="1"/>
    <col min="10760" max="10760" width="2.33203125" customWidth="1"/>
    <col min="10763" max="10763" width="2.33203125" customWidth="1"/>
    <col min="10764" max="10764" width="9.6640625" customWidth="1"/>
    <col min="10766" max="10766" width="1.6640625" customWidth="1"/>
    <col min="10767" max="10767" width="11.33203125" customWidth="1"/>
    <col min="11009" max="11009" width="30.33203125" customWidth="1"/>
    <col min="11010" max="11010" width="2.5546875" customWidth="1"/>
    <col min="11013" max="11013" width="2.44140625" customWidth="1"/>
    <col min="11016" max="11016" width="2.33203125" customWidth="1"/>
    <col min="11019" max="11019" width="2.33203125" customWidth="1"/>
    <col min="11020" max="11020" width="9.6640625" customWidth="1"/>
    <col min="11022" max="11022" width="1.6640625" customWidth="1"/>
    <col min="11023" max="11023" width="11.33203125" customWidth="1"/>
    <col min="11265" max="11265" width="30.33203125" customWidth="1"/>
    <col min="11266" max="11266" width="2.5546875" customWidth="1"/>
    <col min="11269" max="11269" width="2.44140625" customWidth="1"/>
    <col min="11272" max="11272" width="2.33203125" customWidth="1"/>
    <col min="11275" max="11275" width="2.33203125" customWidth="1"/>
    <col min="11276" max="11276" width="9.6640625" customWidth="1"/>
    <col min="11278" max="11278" width="1.6640625" customWidth="1"/>
    <col min="11279" max="11279" width="11.33203125" customWidth="1"/>
    <col min="11521" max="11521" width="30.33203125" customWidth="1"/>
    <col min="11522" max="11522" width="2.5546875" customWidth="1"/>
    <col min="11525" max="11525" width="2.44140625" customWidth="1"/>
    <col min="11528" max="11528" width="2.33203125" customWidth="1"/>
    <col min="11531" max="11531" width="2.33203125" customWidth="1"/>
    <col min="11532" max="11532" width="9.6640625" customWidth="1"/>
    <col min="11534" max="11534" width="1.6640625" customWidth="1"/>
    <col min="11535" max="11535" width="11.33203125" customWidth="1"/>
    <col min="11777" max="11777" width="30.33203125" customWidth="1"/>
    <col min="11778" max="11778" width="2.5546875" customWidth="1"/>
    <col min="11781" max="11781" width="2.44140625" customWidth="1"/>
    <col min="11784" max="11784" width="2.33203125" customWidth="1"/>
    <col min="11787" max="11787" width="2.33203125" customWidth="1"/>
    <col min="11788" max="11788" width="9.6640625" customWidth="1"/>
    <col min="11790" max="11790" width="1.6640625" customWidth="1"/>
    <col min="11791" max="11791" width="11.33203125" customWidth="1"/>
    <col min="12033" max="12033" width="30.33203125" customWidth="1"/>
    <col min="12034" max="12034" width="2.5546875" customWidth="1"/>
    <col min="12037" max="12037" width="2.44140625" customWidth="1"/>
    <col min="12040" max="12040" width="2.33203125" customWidth="1"/>
    <col min="12043" max="12043" width="2.33203125" customWidth="1"/>
    <col min="12044" max="12044" width="9.6640625" customWidth="1"/>
    <col min="12046" max="12046" width="1.6640625" customWidth="1"/>
    <col min="12047" max="12047" width="11.33203125" customWidth="1"/>
    <col min="12289" max="12289" width="30.33203125" customWidth="1"/>
    <col min="12290" max="12290" width="2.5546875" customWidth="1"/>
    <col min="12293" max="12293" width="2.44140625" customWidth="1"/>
    <col min="12296" max="12296" width="2.33203125" customWidth="1"/>
    <col min="12299" max="12299" width="2.33203125" customWidth="1"/>
    <col min="12300" max="12300" width="9.6640625" customWidth="1"/>
    <col min="12302" max="12302" width="1.6640625" customWidth="1"/>
    <col min="12303" max="12303" width="11.33203125" customWidth="1"/>
    <col min="12545" max="12545" width="30.33203125" customWidth="1"/>
    <col min="12546" max="12546" width="2.5546875" customWidth="1"/>
    <col min="12549" max="12549" width="2.44140625" customWidth="1"/>
    <col min="12552" max="12552" width="2.33203125" customWidth="1"/>
    <col min="12555" max="12555" width="2.33203125" customWidth="1"/>
    <col min="12556" max="12556" width="9.6640625" customWidth="1"/>
    <col min="12558" max="12558" width="1.6640625" customWidth="1"/>
    <col min="12559" max="12559" width="11.33203125" customWidth="1"/>
    <col min="12801" max="12801" width="30.33203125" customWidth="1"/>
    <col min="12802" max="12802" width="2.5546875" customWidth="1"/>
    <col min="12805" max="12805" width="2.44140625" customWidth="1"/>
    <col min="12808" max="12808" width="2.33203125" customWidth="1"/>
    <col min="12811" max="12811" width="2.33203125" customWidth="1"/>
    <col min="12812" max="12812" width="9.6640625" customWidth="1"/>
    <col min="12814" max="12814" width="1.6640625" customWidth="1"/>
    <col min="12815" max="12815" width="11.33203125" customWidth="1"/>
    <col min="13057" max="13057" width="30.33203125" customWidth="1"/>
    <col min="13058" max="13058" width="2.5546875" customWidth="1"/>
    <col min="13061" max="13061" width="2.44140625" customWidth="1"/>
    <col min="13064" max="13064" width="2.33203125" customWidth="1"/>
    <col min="13067" max="13067" width="2.33203125" customWidth="1"/>
    <col min="13068" max="13068" width="9.6640625" customWidth="1"/>
    <col min="13070" max="13070" width="1.6640625" customWidth="1"/>
    <col min="13071" max="13071" width="11.33203125" customWidth="1"/>
    <col min="13313" max="13313" width="30.33203125" customWidth="1"/>
    <col min="13314" max="13314" width="2.5546875" customWidth="1"/>
    <col min="13317" max="13317" width="2.44140625" customWidth="1"/>
    <col min="13320" max="13320" width="2.33203125" customWidth="1"/>
    <col min="13323" max="13323" width="2.33203125" customWidth="1"/>
    <col min="13324" max="13324" width="9.6640625" customWidth="1"/>
    <col min="13326" max="13326" width="1.6640625" customWidth="1"/>
    <col min="13327" max="13327" width="11.33203125" customWidth="1"/>
    <col min="13569" max="13569" width="30.33203125" customWidth="1"/>
    <col min="13570" max="13570" width="2.5546875" customWidth="1"/>
    <col min="13573" max="13573" width="2.44140625" customWidth="1"/>
    <col min="13576" max="13576" width="2.33203125" customWidth="1"/>
    <col min="13579" max="13579" width="2.33203125" customWidth="1"/>
    <col min="13580" max="13580" width="9.6640625" customWidth="1"/>
    <col min="13582" max="13582" width="1.6640625" customWidth="1"/>
    <col min="13583" max="13583" width="11.33203125" customWidth="1"/>
    <col min="13825" max="13825" width="30.33203125" customWidth="1"/>
    <col min="13826" max="13826" width="2.5546875" customWidth="1"/>
    <col min="13829" max="13829" width="2.44140625" customWidth="1"/>
    <col min="13832" max="13832" width="2.33203125" customWidth="1"/>
    <col min="13835" max="13835" width="2.33203125" customWidth="1"/>
    <col min="13836" max="13836" width="9.6640625" customWidth="1"/>
    <col min="13838" max="13838" width="1.6640625" customWidth="1"/>
    <col min="13839" max="13839" width="11.33203125" customWidth="1"/>
    <col min="14081" max="14081" width="30.33203125" customWidth="1"/>
    <col min="14082" max="14082" width="2.5546875" customWidth="1"/>
    <col min="14085" max="14085" width="2.44140625" customWidth="1"/>
    <col min="14088" max="14088" width="2.33203125" customWidth="1"/>
    <col min="14091" max="14091" width="2.33203125" customWidth="1"/>
    <col min="14092" max="14092" width="9.6640625" customWidth="1"/>
    <col min="14094" max="14094" width="1.6640625" customWidth="1"/>
    <col min="14095" max="14095" width="11.33203125" customWidth="1"/>
    <col min="14337" max="14337" width="30.33203125" customWidth="1"/>
    <col min="14338" max="14338" width="2.5546875" customWidth="1"/>
    <col min="14341" max="14341" width="2.44140625" customWidth="1"/>
    <col min="14344" max="14344" width="2.33203125" customWidth="1"/>
    <col min="14347" max="14347" width="2.33203125" customWidth="1"/>
    <col min="14348" max="14348" width="9.6640625" customWidth="1"/>
    <col min="14350" max="14350" width="1.6640625" customWidth="1"/>
    <col min="14351" max="14351" width="11.33203125" customWidth="1"/>
    <col min="14593" max="14593" width="30.33203125" customWidth="1"/>
    <col min="14594" max="14594" width="2.5546875" customWidth="1"/>
    <col min="14597" max="14597" width="2.44140625" customWidth="1"/>
    <col min="14600" max="14600" width="2.33203125" customWidth="1"/>
    <col min="14603" max="14603" width="2.33203125" customWidth="1"/>
    <col min="14604" max="14604" width="9.6640625" customWidth="1"/>
    <col min="14606" max="14606" width="1.6640625" customWidth="1"/>
    <col min="14607" max="14607" width="11.33203125" customWidth="1"/>
    <col min="14849" max="14849" width="30.33203125" customWidth="1"/>
    <col min="14850" max="14850" width="2.5546875" customWidth="1"/>
    <col min="14853" max="14853" width="2.44140625" customWidth="1"/>
    <col min="14856" max="14856" width="2.33203125" customWidth="1"/>
    <col min="14859" max="14859" width="2.33203125" customWidth="1"/>
    <col min="14860" max="14860" width="9.6640625" customWidth="1"/>
    <col min="14862" max="14862" width="1.6640625" customWidth="1"/>
    <col min="14863" max="14863" width="11.33203125" customWidth="1"/>
    <col min="15105" max="15105" width="30.33203125" customWidth="1"/>
    <col min="15106" max="15106" width="2.5546875" customWidth="1"/>
    <col min="15109" max="15109" width="2.44140625" customWidth="1"/>
    <col min="15112" max="15112" width="2.33203125" customWidth="1"/>
    <col min="15115" max="15115" width="2.33203125" customWidth="1"/>
    <col min="15116" max="15116" width="9.6640625" customWidth="1"/>
    <col min="15118" max="15118" width="1.6640625" customWidth="1"/>
    <col min="15119" max="15119" width="11.33203125" customWidth="1"/>
    <col min="15361" max="15361" width="30.33203125" customWidth="1"/>
    <col min="15362" max="15362" width="2.5546875" customWidth="1"/>
    <col min="15365" max="15365" width="2.44140625" customWidth="1"/>
    <col min="15368" max="15368" width="2.33203125" customWidth="1"/>
    <col min="15371" max="15371" width="2.33203125" customWidth="1"/>
    <col min="15372" max="15372" width="9.6640625" customWidth="1"/>
    <col min="15374" max="15374" width="1.6640625" customWidth="1"/>
    <col min="15375" max="15375" width="11.33203125" customWidth="1"/>
    <col min="15617" max="15617" width="30.33203125" customWidth="1"/>
    <col min="15618" max="15618" width="2.5546875" customWidth="1"/>
    <col min="15621" max="15621" width="2.44140625" customWidth="1"/>
    <col min="15624" max="15624" width="2.33203125" customWidth="1"/>
    <col min="15627" max="15627" width="2.33203125" customWidth="1"/>
    <col min="15628" max="15628" width="9.6640625" customWidth="1"/>
    <col min="15630" max="15630" width="1.6640625" customWidth="1"/>
    <col min="15631" max="15631" width="11.33203125" customWidth="1"/>
    <col min="15873" max="15873" width="30.33203125" customWidth="1"/>
    <col min="15874" max="15874" width="2.5546875" customWidth="1"/>
    <col min="15877" max="15877" width="2.44140625" customWidth="1"/>
    <col min="15880" max="15880" width="2.33203125" customWidth="1"/>
    <col min="15883" max="15883" width="2.33203125" customWidth="1"/>
    <col min="15884" max="15884" width="9.6640625" customWidth="1"/>
    <col min="15886" max="15886" width="1.6640625" customWidth="1"/>
    <col min="15887" max="15887" width="11.33203125" customWidth="1"/>
    <col min="16129" max="16129" width="30.33203125" customWidth="1"/>
    <col min="16130" max="16130" width="2.5546875" customWidth="1"/>
    <col min="16133" max="16133" width="2.44140625" customWidth="1"/>
    <col min="16136" max="16136" width="2.33203125" customWidth="1"/>
    <col min="16139" max="16139" width="2.33203125" customWidth="1"/>
    <col min="16140" max="16140" width="9.6640625" customWidth="1"/>
    <col min="16142" max="16142" width="1.6640625" customWidth="1"/>
    <col min="16143" max="16143" width="11.33203125" customWidth="1"/>
  </cols>
  <sheetData>
    <row r="1" spans="1:17">
      <c r="A1" s="91" t="s">
        <v>126</v>
      </c>
    </row>
    <row r="2" spans="1:17">
      <c r="A2" s="91" t="s">
        <v>298</v>
      </c>
    </row>
    <row r="3" spans="1:17" ht="14.4">
      <c r="A3"/>
    </row>
    <row r="4" spans="1:17">
      <c r="A4" s="91" t="s">
        <v>535</v>
      </c>
    </row>
    <row r="5" spans="1:17" ht="16.2" thickBot="1"/>
    <row r="6" spans="1:17" ht="20.100000000000001" customHeight="1">
      <c r="A6" s="93"/>
      <c r="B6" s="12"/>
      <c r="C6" s="12"/>
      <c r="D6" s="12"/>
      <c r="E6" s="12"/>
      <c r="F6" s="12"/>
      <c r="G6" s="12"/>
      <c r="H6" s="12"/>
      <c r="I6" s="12"/>
      <c r="J6" s="12"/>
      <c r="K6" s="12"/>
      <c r="L6" s="12"/>
      <c r="M6" s="12"/>
      <c r="N6" s="12"/>
      <c r="O6" s="12"/>
      <c r="P6" s="12"/>
      <c r="Q6" s="12"/>
    </row>
    <row r="7" spans="1:17" ht="20.100000000000001" customHeight="1">
      <c r="A7" s="95" t="s">
        <v>536</v>
      </c>
      <c r="C7" s="185">
        <v>2019</v>
      </c>
      <c r="D7" s="185"/>
      <c r="F7" s="185">
        <v>2020</v>
      </c>
      <c r="G7" s="185"/>
      <c r="I7" s="185">
        <v>2021</v>
      </c>
      <c r="J7" s="185"/>
      <c r="L7" s="185">
        <v>2022</v>
      </c>
      <c r="M7" s="185"/>
      <c r="O7" s="185">
        <v>2023</v>
      </c>
      <c r="P7" s="185"/>
    </row>
    <row r="8" spans="1:17" ht="20.100000000000001" customHeight="1">
      <c r="A8" s="91" t="s">
        <v>537</v>
      </c>
      <c r="C8" s="186" t="s">
        <v>538</v>
      </c>
      <c r="D8" s="186" t="s">
        <v>42</v>
      </c>
      <c r="F8" s="186" t="s">
        <v>538</v>
      </c>
      <c r="G8" s="186" t="s">
        <v>42</v>
      </c>
      <c r="I8" s="186" t="s">
        <v>538</v>
      </c>
      <c r="J8" s="186" t="s">
        <v>42</v>
      </c>
      <c r="L8" s="186" t="s">
        <v>538</v>
      </c>
      <c r="M8" s="186" t="s">
        <v>42</v>
      </c>
      <c r="O8" s="186" t="s">
        <v>538</v>
      </c>
      <c r="P8" s="186" t="s">
        <v>42</v>
      </c>
    </row>
    <row r="9" spans="1:17" ht="20.100000000000001" customHeight="1" thickBot="1">
      <c r="A9" s="97"/>
      <c r="C9" s="23"/>
      <c r="D9" s="23"/>
      <c r="F9" s="23"/>
      <c r="G9" s="23"/>
      <c r="I9" s="23"/>
      <c r="J9" s="23"/>
      <c r="L9" s="23"/>
      <c r="M9" s="23"/>
      <c r="O9" s="23"/>
      <c r="P9" s="23"/>
    </row>
    <row r="10" spans="1:17" ht="20.100000000000001" customHeight="1">
      <c r="B10" s="12"/>
      <c r="E10" s="12"/>
      <c r="H10" s="12"/>
      <c r="K10" s="12"/>
      <c r="N10" s="12"/>
      <c r="Q10" s="12"/>
    </row>
    <row r="11" spans="1:17" ht="20.100000000000001" customHeight="1">
      <c r="A11" s="150" t="s">
        <v>37</v>
      </c>
      <c r="C11" s="187">
        <f>SUM(C13:C23)</f>
        <v>592413</v>
      </c>
      <c r="D11" s="188">
        <f>SUM(D13:D23)</f>
        <v>99.999999999999986</v>
      </c>
      <c r="F11" s="187">
        <f>SUM(F13:F23)</f>
        <v>356722</v>
      </c>
      <c r="G11" s="188">
        <f>SUM(G13:G23)</f>
        <v>100</v>
      </c>
      <c r="I11" s="187">
        <f>SUM(I13:I23)</f>
        <v>480192</v>
      </c>
      <c r="J11" s="188">
        <f>SUM(J13:J23)</f>
        <v>100</v>
      </c>
      <c r="L11" s="187">
        <f>SUM(L13:L23)</f>
        <v>1023048</v>
      </c>
      <c r="M11" s="188">
        <f>SUM(M13:M23)</f>
        <v>100</v>
      </c>
      <c r="O11" s="187">
        <f>SUM(O13:O23)</f>
        <v>1240006</v>
      </c>
      <c r="P11" s="188">
        <f>SUM(P13:P23)</f>
        <v>100</v>
      </c>
    </row>
    <row r="12" spans="1:17" ht="20.100000000000001" customHeight="1">
      <c r="C12" s="89"/>
      <c r="D12" s="188"/>
      <c r="F12" s="89"/>
      <c r="G12" s="188"/>
      <c r="I12" s="89"/>
      <c r="J12" s="188"/>
      <c r="L12" s="89"/>
      <c r="M12" s="188"/>
      <c r="O12" s="89"/>
      <c r="P12" s="188"/>
    </row>
    <row r="13" spans="1:17" ht="20.100000000000001" customHeight="1">
      <c r="A13" s="91" t="s">
        <v>539</v>
      </c>
      <c r="C13" s="189">
        <v>200944</v>
      </c>
      <c r="D13" s="188">
        <f t="shared" ref="D13:D23" si="0">IF($A13&lt;&gt;"",C13/C$11*100,"")</f>
        <v>33.919579752638782</v>
      </c>
      <c r="F13" s="189">
        <v>67186</v>
      </c>
      <c r="G13" s="188">
        <f t="shared" ref="G13:G23" si="1">IF($A13&lt;&gt;"",F13/F$11*100,"")</f>
        <v>18.834274308845544</v>
      </c>
      <c r="I13" s="189">
        <v>148411</v>
      </c>
      <c r="J13" s="188">
        <f t="shared" ref="J13:J23" si="2">IF($A13&lt;&gt;"",I13/I$11*100,"")</f>
        <v>30.906595695055312</v>
      </c>
      <c r="L13" s="189">
        <v>243786</v>
      </c>
      <c r="M13" s="188">
        <f t="shared" ref="M13:M23" si="3">IF($A13&lt;&gt;"",L13/L$11*100,"")</f>
        <v>23.829380439627464</v>
      </c>
      <c r="O13" s="189">
        <v>268034</v>
      </c>
      <c r="P13" s="188">
        <f t="shared" ref="P13:P23" si="4">IF($A13&lt;&gt;"",O13/O$11*100,"")</f>
        <v>21.615540569964985</v>
      </c>
    </row>
    <row r="14" spans="1:17" ht="20.100000000000001" customHeight="1">
      <c r="C14" s="189"/>
      <c r="D14" s="188" t="str">
        <f t="shared" si="0"/>
        <v/>
      </c>
      <c r="F14" s="189"/>
      <c r="G14" s="188" t="str">
        <f t="shared" si="1"/>
        <v/>
      </c>
      <c r="I14" s="189"/>
      <c r="J14" s="188" t="str">
        <f t="shared" si="2"/>
        <v/>
      </c>
      <c r="L14" s="189"/>
      <c r="M14" s="188" t="str">
        <f t="shared" si="3"/>
        <v/>
      </c>
      <c r="O14" s="189"/>
      <c r="P14" s="188" t="str">
        <f t="shared" si="4"/>
        <v/>
      </c>
    </row>
    <row r="15" spans="1:17" ht="20.100000000000001" customHeight="1">
      <c r="A15" s="91" t="s">
        <v>540</v>
      </c>
      <c r="C15" s="189">
        <v>83106</v>
      </c>
      <c r="D15" s="188">
        <f t="shared" si="0"/>
        <v>14.028388978634837</v>
      </c>
      <c r="F15" s="189">
        <v>48406</v>
      </c>
      <c r="G15" s="188">
        <f t="shared" si="1"/>
        <v>13.569670499716866</v>
      </c>
      <c r="I15" s="189">
        <v>61318</v>
      </c>
      <c r="J15" s="188">
        <f t="shared" si="2"/>
        <v>12.769475543116087</v>
      </c>
      <c r="L15" s="189">
        <v>103664</v>
      </c>
      <c r="M15" s="188">
        <f t="shared" si="3"/>
        <v>10.132857891320837</v>
      </c>
      <c r="O15" s="189">
        <v>105853</v>
      </c>
      <c r="P15" s="188">
        <f t="shared" si="4"/>
        <v>8.5364909524631329</v>
      </c>
    </row>
    <row r="16" spans="1:17" ht="20.100000000000001" customHeight="1">
      <c r="C16" s="189"/>
      <c r="D16" s="188" t="str">
        <f t="shared" si="0"/>
        <v/>
      </c>
      <c r="F16" s="189"/>
      <c r="G16" s="188" t="str">
        <f t="shared" si="1"/>
        <v/>
      </c>
      <c r="I16" s="189"/>
      <c r="J16" s="188" t="str">
        <f t="shared" si="2"/>
        <v/>
      </c>
      <c r="L16" s="189"/>
      <c r="M16" s="188" t="str">
        <f t="shared" si="3"/>
        <v/>
      </c>
      <c r="O16" s="189"/>
      <c r="P16" s="188" t="str">
        <f t="shared" si="4"/>
        <v/>
      </c>
    </row>
    <row r="17" spans="1:17" ht="20.100000000000001" customHeight="1">
      <c r="A17" s="91" t="s">
        <v>541</v>
      </c>
      <c r="C17" s="189">
        <v>199209</v>
      </c>
      <c r="D17" s="188">
        <f t="shared" si="0"/>
        <v>33.626709744722014</v>
      </c>
      <c r="F17" s="189">
        <v>11277</v>
      </c>
      <c r="G17" s="188">
        <f t="shared" si="1"/>
        <v>3.1612852585486739</v>
      </c>
      <c r="I17" s="189">
        <v>661</v>
      </c>
      <c r="J17" s="188">
        <f t="shared" si="2"/>
        <v>0.13765327202452352</v>
      </c>
      <c r="L17" s="189">
        <v>42091</v>
      </c>
      <c r="M17" s="188">
        <f t="shared" si="3"/>
        <v>4.114274208052799</v>
      </c>
      <c r="O17" s="189">
        <v>75335</v>
      </c>
      <c r="P17" s="188">
        <f t="shared" si="4"/>
        <v>6.0753738288363124</v>
      </c>
    </row>
    <row r="18" spans="1:17" ht="20.100000000000001" customHeight="1">
      <c r="C18" s="189"/>
      <c r="D18" s="188" t="str">
        <f t="shared" si="0"/>
        <v/>
      </c>
      <c r="F18" s="189"/>
      <c r="G18" s="188" t="str">
        <f t="shared" si="1"/>
        <v/>
      </c>
      <c r="I18" s="189"/>
      <c r="J18" s="188" t="str">
        <f t="shared" si="2"/>
        <v/>
      </c>
      <c r="L18" s="189"/>
      <c r="M18" s="188" t="str">
        <f t="shared" si="3"/>
        <v/>
      </c>
      <c r="O18" s="189"/>
      <c r="P18" s="188" t="str">
        <f t="shared" si="4"/>
        <v/>
      </c>
    </row>
    <row r="19" spans="1:17" ht="20.100000000000001" customHeight="1">
      <c r="A19" s="91" t="s">
        <v>542</v>
      </c>
      <c r="C19" s="189"/>
      <c r="D19" s="188"/>
      <c r="F19" s="189"/>
      <c r="G19" s="188"/>
      <c r="I19" s="189"/>
      <c r="J19" s="188"/>
      <c r="L19" s="189">
        <v>7415</v>
      </c>
      <c r="M19" s="188">
        <f t="shared" si="3"/>
        <v>0.72479492653326139</v>
      </c>
      <c r="O19" s="189">
        <v>8531</v>
      </c>
      <c r="P19" s="188">
        <f t="shared" si="4"/>
        <v>0.68798054202963532</v>
      </c>
    </row>
    <row r="20" spans="1:17" ht="20.100000000000001" customHeight="1">
      <c r="C20" s="189"/>
      <c r="D20" s="188"/>
      <c r="F20" s="189"/>
      <c r="G20" s="188"/>
      <c r="I20" s="189"/>
      <c r="J20" s="188"/>
      <c r="L20" s="189"/>
      <c r="M20" s="188" t="str">
        <f t="shared" si="3"/>
        <v/>
      </c>
      <c r="O20" s="189"/>
      <c r="P20" s="188" t="str">
        <f t="shared" si="4"/>
        <v/>
      </c>
    </row>
    <row r="21" spans="1:17" ht="20.100000000000001" customHeight="1">
      <c r="A21" s="91" t="s">
        <v>543</v>
      </c>
      <c r="C21" s="189">
        <v>12080</v>
      </c>
      <c r="D21" s="188">
        <f t="shared" si="0"/>
        <v>2.0391179801928723</v>
      </c>
      <c r="F21" s="189">
        <v>10566</v>
      </c>
      <c r="G21" s="188">
        <f t="shared" si="1"/>
        <v>2.961970385902748</v>
      </c>
      <c r="I21" s="189">
        <v>19643</v>
      </c>
      <c r="J21" s="188">
        <f t="shared" si="2"/>
        <v>4.0906554045048651</v>
      </c>
      <c r="L21" s="189">
        <v>42523</v>
      </c>
      <c r="M21" s="188">
        <f t="shared" si="3"/>
        <v>4.1565009657415874</v>
      </c>
      <c r="O21" s="189">
        <v>10753</v>
      </c>
      <c r="P21" s="188">
        <f t="shared" si="4"/>
        <v>0.86717322335537095</v>
      </c>
    </row>
    <row r="22" spans="1:17" ht="20.100000000000001" customHeight="1">
      <c r="C22" s="189"/>
      <c r="D22" s="188" t="str">
        <f t="shared" si="0"/>
        <v/>
      </c>
      <c r="F22" s="189"/>
      <c r="G22" s="188" t="str">
        <f t="shared" si="1"/>
        <v/>
      </c>
      <c r="I22" s="189"/>
      <c r="J22" s="188" t="str">
        <f t="shared" si="2"/>
        <v/>
      </c>
      <c r="L22" s="189"/>
      <c r="M22" s="188" t="str">
        <f t="shared" si="3"/>
        <v/>
      </c>
      <c r="O22" s="189"/>
      <c r="P22" s="188" t="str">
        <f t="shared" si="4"/>
        <v/>
      </c>
    </row>
    <row r="23" spans="1:17" ht="20.100000000000001" customHeight="1">
      <c r="A23" s="91" t="s">
        <v>544</v>
      </c>
      <c r="C23" s="189">
        <v>97074</v>
      </c>
      <c r="D23" s="188">
        <f t="shared" si="0"/>
        <v>16.386203543811494</v>
      </c>
      <c r="F23" s="189">
        <v>219287</v>
      </c>
      <c r="G23" s="188">
        <f t="shared" si="1"/>
        <v>61.472799546986167</v>
      </c>
      <c r="I23" s="189">
        <v>250159</v>
      </c>
      <c r="J23" s="188">
        <f t="shared" si="2"/>
        <v>52.09562008529921</v>
      </c>
      <c r="L23" s="189">
        <v>583569</v>
      </c>
      <c r="M23" s="188">
        <f t="shared" si="3"/>
        <v>57.042191568724043</v>
      </c>
      <c r="O23" s="189">
        <v>771500</v>
      </c>
      <c r="P23" s="188">
        <f t="shared" si="4"/>
        <v>62.217440883350562</v>
      </c>
    </row>
    <row r="24" spans="1:17" ht="20.100000000000001" customHeight="1" thickBot="1">
      <c r="A24"/>
    </row>
    <row r="25" spans="1:17" ht="10.95" customHeight="1">
      <c r="A25" s="93"/>
      <c r="B25" s="12"/>
      <c r="C25" s="12"/>
      <c r="D25" s="12"/>
      <c r="E25" s="12"/>
      <c r="F25" s="12"/>
      <c r="G25" s="12"/>
      <c r="H25" s="12"/>
      <c r="I25" s="12"/>
      <c r="J25" s="12"/>
      <c r="K25" s="12"/>
      <c r="L25" s="12"/>
      <c r="M25" s="12"/>
      <c r="N25" s="12"/>
      <c r="O25" s="12"/>
      <c r="P25" s="12"/>
      <c r="Q25" s="12"/>
    </row>
    <row r="26" spans="1:17" ht="31.2" customHeight="1">
      <c r="A26" s="190" t="s">
        <v>545</v>
      </c>
      <c r="B26" s="190"/>
      <c r="C26" s="190"/>
      <c r="D26" s="190"/>
      <c r="E26" s="190"/>
      <c r="F26" s="190"/>
      <c r="G26" s="190"/>
      <c r="H26" s="190"/>
      <c r="I26" s="190"/>
      <c r="J26" s="190"/>
      <c r="K26" s="190"/>
      <c r="L26" s="190"/>
      <c r="M26" s="190"/>
    </row>
    <row r="27" spans="1:17" ht="46.95" customHeight="1">
      <c r="A27" s="190" t="s">
        <v>546</v>
      </c>
      <c r="B27" s="190"/>
      <c r="C27" s="190"/>
      <c r="D27" s="190"/>
      <c r="E27" s="190"/>
      <c r="F27" s="190"/>
      <c r="G27" s="190"/>
      <c r="H27" s="190"/>
      <c r="I27" s="190"/>
      <c r="J27" s="190"/>
      <c r="K27" s="190"/>
      <c r="L27" s="190"/>
      <c r="M27" s="190"/>
    </row>
    <row r="28" spans="1:17" ht="17.399999999999999" customHeight="1">
      <c r="A28" s="190" t="s">
        <v>547</v>
      </c>
      <c r="B28" s="190"/>
      <c r="C28" s="190"/>
      <c r="D28" s="190"/>
      <c r="E28" s="190"/>
      <c r="F28" s="190"/>
      <c r="G28" s="190"/>
      <c r="H28" s="190"/>
      <c r="I28" s="190"/>
      <c r="J28" s="190"/>
    </row>
    <row r="29" spans="1:17" ht="17.399999999999999" customHeight="1">
      <c r="A29" s="190" t="s">
        <v>548</v>
      </c>
      <c r="B29" s="190"/>
      <c r="C29" s="190"/>
      <c r="D29" s="190"/>
      <c r="E29" s="190"/>
      <c r="F29" s="190"/>
      <c r="G29" s="190"/>
      <c r="H29" s="190"/>
      <c r="I29" s="190"/>
      <c r="J29" s="190"/>
    </row>
    <row r="30" spans="1:17" ht="18.600000000000001" customHeight="1">
      <c r="A30" s="159" t="s">
        <v>549</v>
      </c>
      <c r="B30" s="159"/>
      <c r="C30" s="159"/>
      <c r="D30" s="159"/>
      <c r="E30" s="159"/>
      <c r="F30" s="159"/>
      <c r="G30" s="159"/>
      <c r="H30" s="159"/>
      <c r="I30" s="159"/>
      <c r="J30" s="159"/>
    </row>
    <row r="31" spans="1:17" ht="32.4" customHeight="1">
      <c r="A31" s="190" t="s">
        <v>550</v>
      </c>
      <c r="B31" s="190"/>
      <c r="C31" s="190"/>
      <c r="D31" s="190"/>
      <c r="E31" s="190"/>
      <c r="F31" s="190"/>
      <c r="G31" s="190"/>
      <c r="H31" s="190"/>
      <c r="I31" s="190"/>
      <c r="J31" s="190"/>
      <c r="K31" s="190"/>
      <c r="L31" s="190"/>
      <c r="M31" s="190"/>
    </row>
    <row r="32" spans="1:17" ht="14.4" customHeight="1"/>
    <row r="33" spans="1:1" ht="19.5" customHeight="1">
      <c r="A33" s="91" t="s">
        <v>551</v>
      </c>
    </row>
    <row r="34" spans="1:1" ht="20.100000000000001" customHeight="1">
      <c r="A34" s="91" t="s">
        <v>297</v>
      </c>
    </row>
    <row r="35" spans="1:1" ht="20.100000000000001" customHeight="1">
      <c r="A35"/>
    </row>
    <row r="36" spans="1:1" ht="20.100000000000001" customHeight="1"/>
    <row r="37" spans="1:1" ht="14.4">
      <c r="A37"/>
    </row>
    <row r="38" spans="1:1" ht="14.4">
      <c r="A38"/>
    </row>
    <row r="39" spans="1:1" ht="14.4">
      <c r="A39"/>
    </row>
    <row r="40" spans="1:1" ht="14.4">
      <c r="A40"/>
    </row>
    <row r="41" spans="1:1" ht="14.4">
      <c r="A41"/>
    </row>
    <row r="42" spans="1:1" ht="14.4">
      <c r="A42"/>
    </row>
    <row r="43" spans="1:1" ht="14.4">
      <c r="A43"/>
    </row>
    <row r="44" spans="1:1" ht="14.4">
      <c r="A44"/>
    </row>
    <row r="45" spans="1:1" ht="14.4">
      <c r="A45"/>
    </row>
    <row r="46" spans="1:1" ht="14.4">
      <c r="A46"/>
    </row>
    <row r="47" spans="1:1" ht="14.4">
      <c r="A47"/>
    </row>
    <row r="48" spans="1:1" ht="14.4">
      <c r="A48"/>
    </row>
    <row r="49" spans="1:1" ht="14.4">
      <c r="A49"/>
    </row>
    <row r="50" spans="1:1" ht="14.4">
      <c r="A50"/>
    </row>
    <row r="51" spans="1:1" ht="14.4">
      <c r="A51"/>
    </row>
    <row r="52" spans="1:1" ht="14.4">
      <c r="A52"/>
    </row>
    <row r="53" spans="1:1" ht="14.4">
      <c r="A53"/>
    </row>
    <row r="54" spans="1:1" ht="14.4">
      <c r="A54"/>
    </row>
  </sheetData>
  <mergeCells count="11">
    <mergeCell ref="A27:M27"/>
    <mergeCell ref="A28:J28"/>
    <mergeCell ref="A29:J29"/>
    <mergeCell ref="A30:J30"/>
    <mergeCell ref="A31:M31"/>
    <mergeCell ref="C7:D7"/>
    <mergeCell ref="F7:G7"/>
    <mergeCell ref="I7:J7"/>
    <mergeCell ref="L7:M7"/>
    <mergeCell ref="O7:P7"/>
    <mergeCell ref="A26:M26"/>
  </mergeCells>
  <printOptions horizontalCentered="1" verticalCentered="1"/>
  <pageMargins left="0.70866141732283472" right="0.70866141732283472" top="0.74803149606299213" bottom="0.74803149606299213" header="0.31496062992125984" footer="0.31496062992125984"/>
  <pageSetup scale="64"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F2A66-A417-4807-968F-116174471E05}">
  <sheetPr>
    <tabColor theme="4" tint="-0.249977111117893"/>
  </sheetPr>
  <dimension ref="A1:U31"/>
  <sheetViews>
    <sheetView workbookViewId="0">
      <selection activeCell="K24" sqref="K24"/>
    </sheetView>
  </sheetViews>
  <sheetFormatPr baseColWidth="10" defaultColWidth="9.33203125" defaultRowHeight="15.6"/>
  <cols>
    <col min="1" max="1" width="21.33203125" style="91" customWidth="1"/>
    <col min="2" max="2" width="10" customWidth="1"/>
    <col min="3" max="3" width="7.44140625" customWidth="1"/>
    <col min="4" max="4" width="2.44140625" customWidth="1"/>
    <col min="5" max="5" width="7.33203125" customWidth="1"/>
    <col min="6" max="6" width="8.44140625" customWidth="1"/>
    <col min="7" max="7" width="2.44140625" customWidth="1"/>
    <col min="8" max="9" width="7.5546875" hidden="1" customWidth="1"/>
    <col min="10" max="10" width="2.44140625" hidden="1" customWidth="1"/>
    <col min="11" max="11" width="9.5546875" customWidth="1"/>
    <col min="12" max="12" width="6.5546875" customWidth="1"/>
    <col min="13" max="13" width="2.44140625" customWidth="1"/>
    <col min="14" max="14" width="9.44140625" customWidth="1"/>
    <col min="15" max="15" width="6.5546875" customWidth="1"/>
    <col min="16" max="16" width="2.44140625" customWidth="1"/>
    <col min="17" max="18" width="7" customWidth="1"/>
    <col min="19" max="19" width="2.44140625" customWidth="1"/>
    <col min="257" max="257" width="21.33203125" customWidth="1"/>
    <col min="258" max="258" width="10" customWidth="1"/>
    <col min="259" max="259" width="7.44140625" customWidth="1"/>
    <col min="260" max="260" width="2.44140625" customWidth="1"/>
    <col min="261" max="261" width="7.33203125" customWidth="1"/>
    <col min="262" max="262" width="8.44140625" customWidth="1"/>
    <col min="263" max="263" width="2.44140625" customWidth="1"/>
    <col min="264" max="266" width="0" hidden="1" customWidth="1"/>
    <col min="267" max="267" width="9.5546875" customWidth="1"/>
    <col min="268" max="268" width="6.5546875" customWidth="1"/>
    <col min="269" max="269" width="2.44140625" customWidth="1"/>
    <col min="270" max="270" width="9.44140625" customWidth="1"/>
    <col min="271" max="271" width="6.5546875" customWidth="1"/>
    <col min="272" max="272" width="2.44140625" customWidth="1"/>
    <col min="273" max="274" width="7" customWidth="1"/>
    <col min="275" max="275" width="2.44140625" customWidth="1"/>
    <col min="513" max="513" width="21.33203125" customWidth="1"/>
    <col min="514" max="514" width="10" customWidth="1"/>
    <col min="515" max="515" width="7.44140625" customWidth="1"/>
    <col min="516" max="516" width="2.44140625" customWidth="1"/>
    <col min="517" max="517" width="7.33203125" customWidth="1"/>
    <col min="518" max="518" width="8.44140625" customWidth="1"/>
    <col min="519" max="519" width="2.44140625" customWidth="1"/>
    <col min="520" max="522" width="0" hidden="1" customWidth="1"/>
    <col min="523" max="523" width="9.5546875" customWidth="1"/>
    <col min="524" max="524" width="6.5546875" customWidth="1"/>
    <col min="525" max="525" width="2.44140625" customWidth="1"/>
    <col min="526" max="526" width="9.44140625" customWidth="1"/>
    <col min="527" max="527" width="6.5546875" customWidth="1"/>
    <col min="528" max="528" width="2.44140625" customWidth="1"/>
    <col min="529" max="530" width="7" customWidth="1"/>
    <col min="531" max="531" width="2.44140625" customWidth="1"/>
    <col min="769" max="769" width="21.33203125" customWidth="1"/>
    <col min="770" max="770" width="10" customWidth="1"/>
    <col min="771" max="771" width="7.44140625" customWidth="1"/>
    <col min="772" max="772" width="2.44140625" customWidth="1"/>
    <col min="773" max="773" width="7.33203125" customWidth="1"/>
    <col min="774" max="774" width="8.44140625" customWidth="1"/>
    <col min="775" max="775" width="2.44140625" customWidth="1"/>
    <col min="776" max="778" width="0" hidden="1" customWidth="1"/>
    <col min="779" max="779" width="9.5546875" customWidth="1"/>
    <col min="780" max="780" width="6.5546875" customWidth="1"/>
    <col min="781" max="781" width="2.44140625" customWidth="1"/>
    <col min="782" max="782" width="9.44140625" customWidth="1"/>
    <col min="783" max="783" width="6.5546875" customWidth="1"/>
    <col min="784" max="784" width="2.44140625" customWidth="1"/>
    <col min="785" max="786" width="7" customWidth="1"/>
    <col min="787" max="787" width="2.44140625" customWidth="1"/>
    <col min="1025" max="1025" width="21.33203125" customWidth="1"/>
    <col min="1026" max="1026" width="10" customWidth="1"/>
    <col min="1027" max="1027" width="7.44140625" customWidth="1"/>
    <col min="1028" max="1028" width="2.44140625" customWidth="1"/>
    <col min="1029" max="1029" width="7.33203125" customWidth="1"/>
    <col min="1030" max="1030" width="8.44140625" customWidth="1"/>
    <col min="1031" max="1031" width="2.44140625" customWidth="1"/>
    <col min="1032" max="1034" width="0" hidden="1" customWidth="1"/>
    <col min="1035" max="1035" width="9.5546875" customWidth="1"/>
    <col min="1036" max="1036" width="6.5546875" customWidth="1"/>
    <col min="1037" max="1037" width="2.44140625" customWidth="1"/>
    <col min="1038" max="1038" width="9.44140625" customWidth="1"/>
    <col min="1039" max="1039" width="6.5546875" customWidth="1"/>
    <col min="1040" max="1040" width="2.44140625" customWidth="1"/>
    <col min="1041" max="1042" width="7" customWidth="1"/>
    <col min="1043" max="1043" width="2.44140625" customWidth="1"/>
    <col min="1281" max="1281" width="21.33203125" customWidth="1"/>
    <col min="1282" max="1282" width="10" customWidth="1"/>
    <col min="1283" max="1283" width="7.44140625" customWidth="1"/>
    <col min="1284" max="1284" width="2.44140625" customWidth="1"/>
    <col min="1285" max="1285" width="7.33203125" customWidth="1"/>
    <col min="1286" max="1286" width="8.44140625" customWidth="1"/>
    <col min="1287" max="1287" width="2.44140625" customWidth="1"/>
    <col min="1288" max="1290" width="0" hidden="1" customWidth="1"/>
    <col min="1291" max="1291" width="9.5546875" customWidth="1"/>
    <col min="1292" max="1292" width="6.5546875" customWidth="1"/>
    <col min="1293" max="1293" width="2.44140625" customWidth="1"/>
    <col min="1294" max="1294" width="9.44140625" customWidth="1"/>
    <col min="1295" max="1295" width="6.5546875" customWidth="1"/>
    <col min="1296" max="1296" width="2.44140625" customWidth="1"/>
    <col min="1297" max="1298" width="7" customWidth="1"/>
    <col min="1299" max="1299" width="2.44140625" customWidth="1"/>
    <col min="1537" max="1537" width="21.33203125" customWidth="1"/>
    <col min="1538" max="1538" width="10" customWidth="1"/>
    <col min="1539" max="1539" width="7.44140625" customWidth="1"/>
    <col min="1540" max="1540" width="2.44140625" customWidth="1"/>
    <col min="1541" max="1541" width="7.33203125" customWidth="1"/>
    <col min="1542" max="1542" width="8.44140625" customWidth="1"/>
    <col min="1543" max="1543" width="2.44140625" customWidth="1"/>
    <col min="1544" max="1546" width="0" hidden="1" customWidth="1"/>
    <col min="1547" max="1547" width="9.5546875" customWidth="1"/>
    <col min="1548" max="1548" width="6.5546875" customWidth="1"/>
    <col min="1549" max="1549" width="2.44140625" customWidth="1"/>
    <col min="1550" max="1550" width="9.44140625" customWidth="1"/>
    <col min="1551" max="1551" width="6.5546875" customWidth="1"/>
    <col min="1552" max="1552" width="2.44140625" customWidth="1"/>
    <col min="1553" max="1554" width="7" customWidth="1"/>
    <col min="1555" max="1555" width="2.44140625" customWidth="1"/>
    <col min="1793" max="1793" width="21.33203125" customWidth="1"/>
    <col min="1794" max="1794" width="10" customWidth="1"/>
    <col min="1795" max="1795" width="7.44140625" customWidth="1"/>
    <col min="1796" max="1796" width="2.44140625" customWidth="1"/>
    <col min="1797" max="1797" width="7.33203125" customWidth="1"/>
    <col min="1798" max="1798" width="8.44140625" customWidth="1"/>
    <col min="1799" max="1799" width="2.44140625" customWidth="1"/>
    <col min="1800" max="1802" width="0" hidden="1" customWidth="1"/>
    <col min="1803" max="1803" width="9.5546875" customWidth="1"/>
    <col min="1804" max="1804" width="6.5546875" customWidth="1"/>
    <col min="1805" max="1805" width="2.44140625" customWidth="1"/>
    <col min="1806" max="1806" width="9.44140625" customWidth="1"/>
    <col min="1807" max="1807" width="6.5546875" customWidth="1"/>
    <col min="1808" max="1808" width="2.44140625" customWidth="1"/>
    <col min="1809" max="1810" width="7" customWidth="1"/>
    <col min="1811" max="1811" width="2.44140625" customWidth="1"/>
    <col min="2049" max="2049" width="21.33203125" customWidth="1"/>
    <col min="2050" max="2050" width="10" customWidth="1"/>
    <col min="2051" max="2051" width="7.44140625" customWidth="1"/>
    <col min="2052" max="2052" width="2.44140625" customWidth="1"/>
    <col min="2053" max="2053" width="7.33203125" customWidth="1"/>
    <col min="2054" max="2054" width="8.44140625" customWidth="1"/>
    <col min="2055" max="2055" width="2.44140625" customWidth="1"/>
    <col min="2056" max="2058" width="0" hidden="1" customWidth="1"/>
    <col min="2059" max="2059" width="9.5546875" customWidth="1"/>
    <col min="2060" max="2060" width="6.5546875" customWidth="1"/>
    <col min="2061" max="2061" width="2.44140625" customWidth="1"/>
    <col min="2062" max="2062" width="9.44140625" customWidth="1"/>
    <col min="2063" max="2063" width="6.5546875" customWidth="1"/>
    <col min="2064" max="2064" width="2.44140625" customWidth="1"/>
    <col min="2065" max="2066" width="7" customWidth="1"/>
    <col min="2067" max="2067" width="2.44140625" customWidth="1"/>
    <col min="2305" max="2305" width="21.33203125" customWidth="1"/>
    <col min="2306" max="2306" width="10" customWidth="1"/>
    <col min="2307" max="2307" width="7.44140625" customWidth="1"/>
    <col min="2308" max="2308" width="2.44140625" customWidth="1"/>
    <col min="2309" max="2309" width="7.33203125" customWidth="1"/>
    <col min="2310" max="2310" width="8.44140625" customWidth="1"/>
    <col min="2311" max="2311" width="2.44140625" customWidth="1"/>
    <col min="2312" max="2314" width="0" hidden="1" customWidth="1"/>
    <col min="2315" max="2315" width="9.5546875" customWidth="1"/>
    <col min="2316" max="2316" width="6.5546875" customWidth="1"/>
    <col min="2317" max="2317" width="2.44140625" customWidth="1"/>
    <col min="2318" max="2318" width="9.44140625" customWidth="1"/>
    <col min="2319" max="2319" width="6.5546875" customWidth="1"/>
    <col min="2320" max="2320" width="2.44140625" customWidth="1"/>
    <col min="2321" max="2322" width="7" customWidth="1"/>
    <col min="2323" max="2323" width="2.44140625" customWidth="1"/>
    <col min="2561" max="2561" width="21.33203125" customWidth="1"/>
    <col min="2562" max="2562" width="10" customWidth="1"/>
    <col min="2563" max="2563" width="7.44140625" customWidth="1"/>
    <col min="2564" max="2564" width="2.44140625" customWidth="1"/>
    <col min="2565" max="2565" width="7.33203125" customWidth="1"/>
    <col min="2566" max="2566" width="8.44140625" customWidth="1"/>
    <col min="2567" max="2567" width="2.44140625" customWidth="1"/>
    <col min="2568" max="2570" width="0" hidden="1" customWidth="1"/>
    <col min="2571" max="2571" width="9.5546875" customWidth="1"/>
    <col min="2572" max="2572" width="6.5546875" customWidth="1"/>
    <col min="2573" max="2573" width="2.44140625" customWidth="1"/>
    <col min="2574" max="2574" width="9.44140625" customWidth="1"/>
    <col min="2575" max="2575" width="6.5546875" customWidth="1"/>
    <col min="2576" max="2576" width="2.44140625" customWidth="1"/>
    <col min="2577" max="2578" width="7" customWidth="1"/>
    <col min="2579" max="2579" width="2.44140625" customWidth="1"/>
    <col min="2817" max="2817" width="21.33203125" customWidth="1"/>
    <col min="2818" max="2818" width="10" customWidth="1"/>
    <col min="2819" max="2819" width="7.44140625" customWidth="1"/>
    <col min="2820" max="2820" width="2.44140625" customWidth="1"/>
    <col min="2821" max="2821" width="7.33203125" customWidth="1"/>
    <col min="2822" max="2822" width="8.44140625" customWidth="1"/>
    <col min="2823" max="2823" width="2.44140625" customWidth="1"/>
    <col min="2824" max="2826" width="0" hidden="1" customWidth="1"/>
    <col min="2827" max="2827" width="9.5546875" customWidth="1"/>
    <col min="2828" max="2828" width="6.5546875" customWidth="1"/>
    <col min="2829" max="2829" width="2.44140625" customWidth="1"/>
    <col min="2830" max="2830" width="9.44140625" customWidth="1"/>
    <col min="2831" max="2831" width="6.5546875" customWidth="1"/>
    <col min="2832" max="2832" width="2.44140625" customWidth="1"/>
    <col min="2833" max="2834" width="7" customWidth="1"/>
    <col min="2835" max="2835" width="2.44140625" customWidth="1"/>
    <col min="3073" max="3073" width="21.33203125" customWidth="1"/>
    <col min="3074" max="3074" width="10" customWidth="1"/>
    <col min="3075" max="3075" width="7.44140625" customWidth="1"/>
    <col min="3076" max="3076" width="2.44140625" customWidth="1"/>
    <col min="3077" max="3077" width="7.33203125" customWidth="1"/>
    <col min="3078" max="3078" width="8.44140625" customWidth="1"/>
    <col min="3079" max="3079" width="2.44140625" customWidth="1"/>
    <col min="3080" max="3082" width="0" hidden="1" customWidth="1"/>
    <col min="3083" max="3083" width="9.5546875" customWidth="1"/>
    <col min="3084" max="3084" width="6.5546875" customWidth="1"/>
    <col min="3085" max="3085" width="2.44140625" customWidth="1"/>
    <col min="3086" max="3086" width="9.44140625" customWidth="1"/>
    <col min="3087" max="3087" width="6.5546875" customWidth="1"/>
    <col min="3088" max="3088" width="2.44140625" customWidth="1"/>
    <col min="3089" max="3090" width="7" customWidth="1"/>
    <col min="3091" max="3091" width="2.44140625" customWidth="1"/>
    <col min="3329" max="3329" width="21.33203125" customWidth="1"/>
    <col min="3330" max="3330" width="10" customWidth="1"/>
    <col min="3331" max="3331" width="7.44140625" customWidth="1"/>
    <col min="3332" max="3332" width="2.44140625" customWidth="1"/>
    <col min="3333" max="3333" width="7.33203125" customWidth="1"/>
    <col min="3334" max="3334" width="8.44140625" customWidth="1"/>
    <col min="3335" max="3335" width="2.44140625" customWidth="1"/>
    <col min="3336" max="3338" width="0" hidden="1" customWidth="1"/>
    <col min="3339" max="3339" width="9.5546875" customWidth="1"/>
    <col min="3340" max="3340" width="6.5546875" customWidth="1"/>
    <col min="3341" max="3341" width="2.44140625" customWidth="1"/>
    <col min="3342" max="3342" width="9.44140625" customWidth="1"/>
    <col min="3343" max="3343" width="6.5546875" customWidth="1"/>
    <col min="3344" max="3344" width="2.44140625" customWidth="1"/>
    <col min="3345" max="3346" width="7" customWidth="1"/>
    <col min="3347" max="3347" width="2.44140625" customWidth="1"/>
    <col min="3585" max="3585" width="21.33203125" customWidth="1"/>
    <col min="3586" max="3586" width="10" customWidth="1"/>
    <col min="3587" max="3587" width="7.44140625" customWidth="1"/>
    <col min="3588" max="3588" width="2.44140625" customWidth="1"/>
    <col min="3589" max="3589" width="7.33203125" customWidth="1"/>
    <col min="3590" max="3590" width="8.44140625" customWidth="1"/>
    <col min="3591" max="3591" width="2.44140625" customWidth="1"/>
    <col min="3592" max="3594" width="0" hidden="1" customWidth="1"/>
    <col min="3595" max="3595" width="9.5546875" customWidth="1"/>
    <col min="3596" max="3596" width="6.5546875" customWidth="1"/>
    <col min="3597" max="3597" width="2.44140625" customWidth="1"/>
    <col min="3598" max="3598" width="9.44140625" customWidth="1"/>
    <col min="3599" max="3599" width="6.5546875" customWidth="1"/>
    <col min="3600" max="3600" width="2.44140625" customWidth="1"/>
    <col min="3601" max="3602" width="7" customWidth="1"/>
    <col min="3603" max="3603" width="2.44140625" customWidth="1"/>
    <col min="3841" max="3841" width="21.33203125" customWidth="1"/>
    <col min="3842" max="3842" width="10" customWidth="1"/>
    <col min="3843" max="3843" width="7.44140625" customWidth="1"/>
    <col min="3844" max="3844" width="2.44140625" customWidth="1"/>
    <col min="3845" max="3845" width="7.33203125" customWidth="1"/>
    <col min="3846" max="3846" width="8.44140625" customWidth="1"/>
    <col min="3847" max="3847" width="2.44140625" customWidth="1"/>
    <col min="3848" max="3850" width="0" hidden="1" customWidth="1"/>
    <col min="3851" max="3851" width="9.5546875" customWidth="1"/>
    <col min="3852" max="3852" width="6.5546875" customWidth="1"/>
    <col min="3853" max="3853" width="2.44140625" customWidth="1"/>
    <col min="3854" max="3854" width="9.44140625" customWidth="1"/>
    <col min="3855" max="3855" width="6.5546875" customWidth="1"/>
    <col min="3856" max="3856" width="2.44140625" customWidth="1"/>
    <col min="3857" max="3858" width="7" customWidth="1"/>
    <col min="3859" max="3859" width="2.44140625" customWidth="1"/>
    <col min="4097" max="4097" width="21.33203125" customWidth="1"/>
    <col min="4098" max="4098" width="10" customWidth="1"/>
    <col min="4099" max="4099" width="7.44140625" customWidth="1"/>
    <col min="4100" max="4100" width="2.44140625" customWidth="1"/>
    <col min="4101" max="4101" width="7.33203125" customWidth="1"/>
    <col min="4102" max="4102" width="8.44140625" customWidth="1"/>
    <col min="4103" max="4103" width="2.44140625" customWidth="1"/>
    <col min="4104" max="4106" width="0" hidden="1" customWidth="1"/>
    <col min="4107" max="4107" width="9.5546875" customWidth="1"/>
    <col min="4108" max="4108" width="6.5546875" customWidth="1"/>
    <col min="4109" max="4109" width="2.44140625" customWidth="1"/>
    <col min="4110" max="4110" width="9.44140625" customWidth="1"/>
    <col min="4111" max="4111" width="6.5546875" customWidth="1"/>
    <col min="4112" max="4112" width="2.44140625" customWidth="1"/>
    <col min="4113" max="4114" width="7" customWidth="1"/>
    <col min="4115" max="4115" width="2.44140625" customWidth="1"/>
    <col min="4353" max="4353" width="21.33203125" customWidth="1"/>
    <col min="4354" max="4354" width="10" customWidth="1"/>
    <col min="4355" max="4355" width="7.44140625" customWidth="1"/>
    <col min="4356" max="4356" width="2.44140625" customWidth="1"/>
    <col min="4357" max="4357" width="7.33203125" customWidth="1"/>
    <col min="4358" max="4358" width="8.44140625" customWidth="1"/>
    <col min="4359" max="4359" width="2.44140625" customWidth="1"/>
    <col min="4360" max="4362" width="0" hidden="1" customWidth="1"/>
    <col min="4363" max="4363" width="9.5546875" customWidth="1"/>
    <col min="4364" max="4364" width="6.5546875" customWidth="1"/>
    <col min="4365" max="4365" width="2.44140625" customWidth="1"/>
    <col min="4366" max="4366" width="9.44140625" customWidth="1"/>
    <col min="4367" max="4367" width="6.5546875" customWidth="1"/>
    <col min="4368" max="4368" width="2.44140625" customWidth="1"/>
    <col min="4369" max="4370" width="7" customWidth="1"/>
    <col min="4371" max="4371" width="2.44140625" customWidth="1"/>
    <col min="4609" max="4609" width="21.33203125" customWidth="1"/>
    <col min="4610" max="4610" width="10" customWidth="1"/>
    <col min="4611" max="4611" width="7.44140625" customWidth="1"/>
    <col min="4612" max="4612" width="2.44140625" customWidth="1"/>
    <col min="4613" max="4613" width="7.33203125" customWidth="1"/>
    <col min="4614" max="4614" width="8.44140625" customWidth="1"/>
    <col min="4615" max="4615" width="2.44140625" customWidth="1"/>
    <col min="4616" max="4618" width="0" hidden="1" customWidth="1"/>
    <col min="4619" max="4619" width="9.5546875" customWidth="1"/>
    <col min="4620" max="4620" width="6.5546875" customWidth="1"/>
    <col min="4621" max="4621" width="2.44140625" customWidth="1"/>
    <col min="4622" max="4622" width="9.44140625" customWidth="1"/>
    <col min="4623" max="4623" width="6.5546875" customWidth="1"/>
    <col min="4624" max="4624" width="2.44140625" customWidth="1"/>
    <col min="4625" max="4626" width="7" customWidth="1"/>
    <col min="4627" max="4627" width="2.44140625" customWidth="1"/>
    <col min="4865" max="4865" width="21.33203125" customWidth="1"/>
    <col min="4866" max="4866" width="10" customWidth="1"/>
    <col min="4867" max="4867" width="7.44140625" customWidth="1"/>
    <col min="4868" max="4868" width="2.44140625" customWidth="1"/>
    <col min="4869" max="4869" width="7.33203125" customWidth="1"/>
    <col min="4870" max="4870" width="8.44140625" customWidth="1"/>
    <col min="4871" max="4871" width="2.44140625" customWidth="1"/>
    <col min="4872" max="4874" width="0" hidden="1" customWidth="1"/>
    <col min="4875" max="4875" width="9.5546875" customWidth="1"/>
    <col min="4876" max="4876" width="6.5546875" customWidth="1"/>
    <col min="4877" max="4877" width="2.44140625" customWidth="1"/>
    <col min="4878" max="4878" width="9.44140625" customWidth="1"/>
    <col min="4879" max="4879" width="6.5546875" customWidth="1"/>
    <col min="4880" max="4880" width="2.44140625" customWidth="1"/>
    <col min="4881" max="4882" width="7" customWidth="1"/>
    <col min="4883" max="4883" width="2.44140625" customWidth="1"/>
    <col min="5121" max="5121" width="21.33203125" customWidth="1"/>
    <col min="5122" max="5122" width="10" customWidth="1"/>
    <col min="5123" max="5123" width="7.44140625" customWidth="1"/>
    <col min="5124" max="5124" width="2.44140625" customWidth="1"/>
    <col min="5125" max="5125" width="7.33203125" customWidth="1"/>
    <col min="5126" max="5126" width="8.44140625" customWidth="1"/>
    <col min="5127" max="5127" width="2.44140625" customWidth="1"/>
    <col min="5128" max="5130" width="0" hidden="1" customWidth="1"/>
    <col min="5131" max="5131" width="9.5546875" customWidth="1"/>
    <col min="5132" max="5132" width="6.5546875" customWidth="1"/>
    <col min="5133" max="5133" width="2.44140625" customWidth="1"/>
    <col min="5134" max="5134" width="9.44140625" customWidth="1"/>
    <col min="5135" max="5135" width="6.5546875" customWidth="1"/>
    <col min="5136" max="5136" width="2.44140625" customWidth="1"/>
    <col min="5137" max="5138" width="7" customWidth="1"/>
    <col min="5139" max="5139" width="2.44140625" customWidth="1"/>
    <col min="5377" max="5377" width="21.33203125" customWidth="1"/>
    <col min="5378" max="5378" width="10" customWidth="1"/>
    <col min="5379" max="5379" width="7.44140625" customWidth="1"/>
    <col min="5380" max="5380" width="2.44140625" customWidth="1"/>
    <col min="5381" max="5381" width="7.33203125" customWidth="1"/>
    <col min="5382" max="5382" width="8.44140625" customWidth="1"/>
    <col min="5383" max="5383" width="2.44140625" customWidth="1"/>
    <col min="5384" max="5386" width="0" hidden="1" customWidth="1"/>
    <col min="5387" max="5387" width="9.5546875" customWidth="1"/>
    <col min="5388" max="5388" width="6.5546875" customWidth="1"/>
    <col min="5389" max="5389" width="2.44140625" customWidth="1"/>
    <col min="5390" max="5390" width="9.44140625" customWidth="1"/>
    <col min="5391" max="5391" width="6.5546875" customWidth="1"/>
    <col min="5392" max="5392" width="2.44140625" customWidth="1"/>
    <col min="5393" max="5394" width="7" customWidth="1"/>
    <col min="5395" max="5395" width="2.44140625" customWidth="1"/>
    <col min="5633" max="5633" width="21.33203125" customWidth="1"/>
    <col min="5634" max="5634" width="10" customWidth="1"/>
    <col min="5635" max="5635" width="7.44140625" customWidth="1"/>
    <col min="5636" max="5636" width="2.44140625" customWidth="1"/>
    <col min="5637" max="5637" width="7.33203125" customWidth="1"/>
    <col min="5638" max="5638" width="8.44140625" customWidth="1"/>
    <col min="5639" max="5639" width="2.44140625" customWidth="1"/>
    <col min="5640" max="5642" width="0" hidden="1" customWidth="1"/>
    <col min="5643" max="5643" width="9.5546875" customWidth="1"/>
    <col min="5644" max="5644" width="6.5546875" customWidth="1"/>
    <col min="5645" max="5645" width="2.44140625" customWidth="1"/>
    <col min="5646" max="5646" width="9.44140625" customWidth="1"/>
    <col min="5647" max="5647" width="6.5546875" customWidth="1"/>
    <col min="5648" max="5648" width="2.44140625" customWidth="1"/>
    <col min="5649" max="5650" width="7" customWidth="1"/>
    <col min="5651" max="5651" width="2.44140625" customWidth="1"/>
    <col min="5889" max="5889" width="21.33203125" customWidth="1"/>
    <col min="5890" max="5890" width="10" customWidth="1"/>
    <col min="5891" max="5891" width="7.44140625" customWidth="1"/>
    <col min="5892" max="5892" width="2.44140625" customWidth="1"/>
    <col min="5893" max="5893" width="7.33203125" customWidth="1"/>
    <col min="5894" max="5894" width="8.44140625" customWidth="1"/>
    <col min="5895" max="5895" width="2.44140625" customWidth="1"/>
    <col min="5896" max="5898" width="0" hidden="1" customWidth="1"/>
    <col min="5899" max="5899" width="9.5546875" customWidth="1"/>
    <col min="5900" max="5900" width="6.5546875" customWidth="1"/>
    <col min="5901" max="5901" width="2.44140625" customWidth="1"/>
    <col min="5902" max="5902" width="9.44140625" customWidth="1"/>
    <col min="5903" max="5903" width="6.5546875" customWidth="1"/>
    <col min="5904" max="5904" width="2.44140625" customWidth="1"/>
    <col min="5905" max="5906" width="7" customWidth="1"/>
    <col min="5907" max="5907" width="2.44140625" customWidth="1"/>
    <col min="6145" max="6145" width="21.33203125" customWidth="1"/>
    <col min="6146" max="6146" width="10" customWidth="1"/>
    <col min="6147" max="6147" width="7.44140625" customWidth="1"/>
    <col min="6148" max="6148" width="2.44140625" customWidth="1"/>
    <col min="6149" max="6149" width="7.33203125" customWidth="1"/>
    <col min="6150" max="6150" width="8.44140625" customWidth="1"/>
    <col min="6151" max="6151" width="2.44140625" customWidth="1"/>
    <col min="6152" max="6154" width="0" hidden="1" customWidth="1"/>
    <col min="6155" max="6155" width="9.5546875" customWidth="1"/>
    <col min="6156" max="6156" width="6.5546875" customWidth="1"/>
    <col min="6157" max="6157" width="2.44140625" customWidth="1"/>
    <col min="6158" max="6158" width="9.44140625" customWidth="1"/>
    <col min="6159" max="6159" width="6.5546875" customWidth="1"/>
    <col min="6160" max="6160" width="2.44140625" customWidth="1"/>
    <col min="6161" max="6162" width="7" customWidth="1"/>
    <col min="6163" max="6163" width="2.44140625" customWidth="1"/>
    <col min="6401" max="6401" width="21.33203125" customWidth="1"/>
    <col min="6402" max="6402" width="10" customWidth="1"/>
    <col min="6403" max="6403" width="7.44140625" customWidth="1"/>
    <col min="6404" max="6404" width="2.44140625" customWidth="1"/>
    <col min="6405" max="6405" width="7.33203125" customWidth="1"/>
    <col min="6406" max="6406" width="8.44140625" customWidth="1"/>
    <col min="6407" max="6407" width="2.44140625" customWidth="1"/>
    <col min="6408" max="6410" width="0" hidden="1" customWidth="1"/>
    <col min="6411" max="6411" width="9.5546875" customWidth="1"/>
    <col min="6412" max="6412" width="6.5546875" customWidth="1"/>
    <col min="6413" max="6413" width="2.44140625" customWidth="1"/>
    <col min="6414" max="6414" width="9.44140625" customWidth="1"/>
    <col min="6415" max="6415" width="6.5546875" customWidth="1"/>
    <col min="6416" max="6416" width="2.44140625" customWidth="1"/>
    <col min="6417" max="6418" width="7" customWidth="1"/>
    <col min="6419" max="6419" width="2.44140625" customWidth="1"/>
    <col min="6657" max="6657" width="21.33203125" customWidth="1"/>
    <col min="6658" max="6658" width="10" customWidth="1"/>
    <col min="6659" max="6659" width="7.44140625" customWidth="1"/>
    <col min="6660" max="6660" width="2.44140625" customWidth="1"/>
    <col min="6661" max="6661" width="7.33203125" customWidth="1"/>
    <col min="6662" max="6662" width="8.44140625" customWidth="1"/>
    <col min="6663" max="6663" width="2.44140625" customWidth="1"/>
    <col min="6664" max="6666" width="0" hidden="1" customWidth="1"/>
    <col min="6667" max="6667" width="9.5546875" customWidth="1"/>
    <col min="6668" max="6668" width="6.5546875" customWidth="1"/>
    <col min="6669" max="6669" width="2.44140625" customWidth="1"/>
    <col min="6670" max="6670" width="9.44140625" customWidth="1"/>
    <col min="6671" max="6671" width="6.5546875" customWidth="1"/>
    <col min="6672" max="6672" width="2.44140625" customWidth="1"/>
    <col min="6673" max="6674" width="7" customWidth="1"/>
    <col min="6675" max="6675" width="2.44140625" customWidth="1"/>
    <col min="6913" max="6913" width="21.33203125" customWidth="1"/>
    <col min="6914" max="6914" width="10" customWidth="1"/>
    <col min="6915" max="6915" width="7.44140625" customWidth="1"/>
    <col min="6916" max="6916" width="2.44140625" customWidth="1"/>
    <col min="6917" max="6917" width="7.33203125" customWidth="1"/>
    <col min="6918" max="6918" width="8.44140625" customWidth="1"/>
    <col min="6919" max="6919" width="2.44140625" customWidth="1"/>
    <col min="6920" max="6922" width="0" hidden="1" customWidth="1"/>
    <col min="6923" max="6923" width="9.5546875" customWidth="1"/>
    <col min="6924" max="6924" width="6.5546875" customWidth="1"/>
    <col min="6925" max="6925" width="2.44140625" customWidth="1"/>
    <col min="6926" max="6926" width="9.44140625" customWidth="1"/>
    <col min="6927" max="6927" width="6.5546875" customWidth="1"/>
    <col min="6928" max="6928" width="2.44140625" customWidth="1"/>
    <col min="6929" max="6930" width="7" customWidth="1"/>
    <col min="6931" max="6931" width="2.44140625" customWidth="1"/>
    <col min="7169" max="7169" width="21.33203125" customWidth="1"/>
    <col min="7170" max="7170" width="10" customWidth="1"/>
    <col min="7171" max="7171" width="7.44140625" customWidth="1"/>
    <col min="7172" max="7172" width="2.44140625" customWidth="1"/>
    <col min="7173" max="7173" width="7.33203125" customWidth="1"/>
    <col min="7174" max="7174" width="8.44140625" customWidth="1"/>
    <col min="7175" max="7175" width="2.44140625" customWidth="1"/>
    <col min="7176" max="7178" width="0" hidden="1" customWidth="1"/>
    <col min="7179" max="7179" width="9.5546875" customWidth="1"/>
    <col min="7180" max="7180" width="6.5546875" customWidth="1"/>
    <col min="7181" max="7181" width="2.44140625" customWidth="1"/>
    <col min="7182" max="7182" width="9.44140625" customWidth="1"/>
    <col min="7183" max="7183" width="6.5546875" customWidth="1"/>
    <col min="7184" max="7184" width="2.44140625" customWidth="1"/>
    <col min="7185" max="7186" width="7" customWidth="1"/>
    <col min="7187" max="7187" width="2.44140625" customWidth="1"/>
    <col min="7425" max="7425" width="21.33203125" customWidth="1"/>
    <col min="7426" max="7426" width="10" customWidth="1"/>
    <col min="7427" max="7427" width="7.44140625" customWidth="1"/>
    <col min="7428" max="7428" width="2.44140625" customWidth="1"/>
    <col min="7429" max="7429" width="7.33203125" customWidth="1"/>
    <col min="7430" max="7430" width="8.44140625" customWidth="1"/>
    <col min="7431" max="7431" width="2.44140625" customWidth="1"/>
    <col min="7432" max="7434" width="0" hidden="1" customWidth="1"/>
    <col min="7435" max="7435" width="9.5546875" customWidth="1"/>
    <col min="7436" max="7436" width="6.5546875" customWidth="1"/>
    <col min="7437" max="7437" width="2.44140625" customWidth="1"/>
    <col min="7438" max="7438" width="9.44140625" customWidth="1"/>
    <col min="7439" max="7439" width="6.5546875" customWidth="1"/>
    <col min="7440" max="7440" width="2.44140625" customWidth="1"/>
    <col min="7441" max="7442" width="7" customWidth="1"/>
    <col min="7443" max="7443" width="2.44140625" customWidth="1"/>
    <col min="7681" max="7681" width="21.33203125" customWidth="1"/>
    <col min="7682" max="7682" width="10" customWidth="1"/>
    <col min="7683" max="7683" width="7.44140625" customWidth="1"/>
    <col min="7684" max="7684" width="2.44140625" customWidth="1"/>
    <col min="7685" max="7685" width="7.33203125" customWidth="1"/>
    <col min="7686" max="7686" width="8.44140625" customWidth="1"/>
    <col min="7687" max="7687" width="2.44140625" customWidth="1"/>
    <col min="7688" max="7690" width="0" hidden="1" customWidth="1"/>
    <col min="7691" max="7691" width="9.5546875" customWidth="1"/>
    <col min="7692" max="7692" width="6.5546875" customWidth="1"/>
    <col min="7693" max="7693" width="2.44140625" customWidth="1"/>
    <col min="7694" max="7694" width="9.44140625" customWidth="1"/>
    <col min="7695" max="7695" width="6.5546875" customWidth="1"/>
    <col min="7696" max="7696" width="2.44140625" customWidth="1"/>
    <col min="7697" max="7698" width="7" customWidth="1"/>
    <col min="7699" max="7699" width="2.44140625" customWidth="1"/>
    <col min="7937" max="7937" width="21.33203125" customWidth="1"/>
    <col min="7938" max="7938" width="10" customWidth="1"/>
    <col min="7939" max="7939" width="7.44140625" customWidth="1"/>
    <col min="7940" max="7940" width="2.44140625" customWidth="1"/>
    <col min="7941" max="7941" width="7.33203125" customWidth="1"/>
    <col min="7942" max="7942" width="8.44140625" customWidth="1"/>
    <col min="7943" max="7943" width="2.44140625" customWidth="1"/>
    <col min="7944" max="7946" width="0" hidden="1" customWidth="1"/>
    <col min="7947" max="7947" width="9.5546875" customWidth="1"/>
    <col min="7948" max="7948" width="6.5546875" customWidth="1"/>
    <col min="7949" max="7949" width="2.44140625" customWidth="1"/>
    <col min="7950" max="7950" width="9.44140625" customWidth="1"/>
    <col min="7951" max="7951" width="6.5546875" customWidth="1"/>
    <col min="7952" max="7952" width="2.44140625" customWidth="1"/>
    <col min="7953" max="7954" width="7" customWidth="1"/>
    <col min="7955" max="7955" width="2.44140625" customWidth="1"/>
    <col min="8193" max="8193" width="21.33203125" customWidth="1"/>
    <col min="8194" max="8194" width="10" customWidth="1"/>
    <col min="8195" max="8195" width="7.44140625" customWidth="1"/>
    <col min="8196" max="8196" width="2.44140625" customWidth="1"/>
    <col min="8197" max="8197" width="7.33203125" customWidth="1"/>
    <col min="8198" max="8198" width="8.44140625" customWidth="1"/>
    <col min="8199" max="8199" width="2.44140625" customWidth="1"/>
    <col min="8200" max="8202" width="0" hidden="1" customWidth="1"/>
    <col min="8203" max="8203" width="9.5546875" customWidth="1"/>
    <col min="8204" max="8204" width="6.5546875" customWidth="1"/>
    <col min="8205" max="8205" width="2.44140625" customWidth="1"/>
    <col min="8206" max="8206" width="9.44140625" customWidth="1"/>
    <col min="8207" max="8207" width="6.5546875" customWidth="1"/>
    <col min="8208" max="8208" width="2.44140625" customWidth="1"/>
    <col min="8209" max="8210" width="7" customWidth="1"/>
    <col min="8211" max="8211" width="2.44140625" customWidth="1"/>
    <col min="8449" max="8449" width="21.33203125" customWidth="1"/>
    <col min="8450" max="8450" width="10" customWidth="1"/>
    <col min="8451" max="8451" width="7.44140625" customWidth="1"/>
    <col min="8452" max="8452" width="2.44140625" customWidth="1"/>
    <col min="8453" max="8453" width="7.33203125" customWidth="1"/>
    <col min="8454" max="8454" width="8.44140625" customWidth="1"/>
    <col min="8455" max="8455" width="2.44140625" customWidth="1"/>
    <col min="8456" max="8458" width="0" hidden="1" customWidth="1"/>
    <col min="8459" max="8459" width="9.5546875" customWidth="1"/>
    <col min="8460" max="8460" width="6.5546875" customWidth="1"/>
    <col min="8461" max="8461" width="2.44140625" customWidth="1"/>
    <col min="8462" max="8462" width="9.44140625" customWidth="1"/>
    <col min="8463" max="8463" width="6.5546875" customWidth="1"/>
    <col min="8464" max="8464" width="2.44140625" customWidth="1"/>
    <col min="8465" max="8466" width="7" customWidth="1"/>
    <col min="8467" max="8467" width="2.44140625" customWidth="1"/>
    <col min="8705" max="8705" width="21.33203125" customWidth="1"/>
    <col min="8706" max="8706" width="10" customWidth="1"/>
    <col min="8707" max="8707" width="7.44140625" customWidth="1"/>
    <col min="8708" max="8708" width="2.44140625" customWidth="1"/>
    <col min="8709" max="8709" width="7.33203125" customWidth="1"/>
    <col min="8710" max="8710" width="8.44140625" customWidth="1"/>
    <col min="8711" max="8711" width="2.44140625" customWidth="1"/>
    <col min="8712" max="8714" width="0" hidden="1" customWidth="1"/>
    <col min="8715" max="8715" width="9.5546875" customWidth="1"/>
    <col min="8716" max="8716" width="6.5546875" customWidth="1"/>
    <col min="8717" max="8717" width="2.44140625" customWidth="1"/>
    <col min="8718" max="8718" width="9.44140625" customWidth="1"/>
    <col min="8719" max="8719" width="6.5546875" customWidth="1"/>
    <col min="8720" max="8720" width="2.44140625" customWidth="1"/>
    <col min="8721" max="8722" width="7" customWidth="1"/>
    <col min="8723" max="8723" width="2.44140625" customWidth="1"/>
    <col min="8961" max="8961" width="21.33203125" customWidth="1"/>
    <col min="8962" max="8962" width="10" customWidth="1"/>
    <col min="8963" max="8963" width="7.44140625" customWidth="1"/>
    <col min="8964" max="8964" width="2.44140625" customWidth="1"/>
    <col min="8965" max="8965" width="7.33203125" customWidth="1"/>
    <col min="8966" max="8966" width="8.44140625" customWidth="1"/>
    <col min="8967" max="8967" width="2.44140625" customWidth="1"/>
    <col min="8968" max="8970" width="0" hidden="1" customWidth="1"/>
    <col min="8971" max="8971" width="9.5546875" customWidth="1"/>
    <col min="8972" max="8972" width="6.5546875" customWidth="1"/>
    <col min="8973" max="8973" width="2.44140625" customWidth="1"/>
    <col min="8974" max="8974" width="9.44140625" customWidth="1"/>
    <col min="8975" max="8975" width="6.5546875" customWidth="1"/>
    <col min="8976" max="8976" width="2.44140625" customWidth="1"/>
    <col min="8977" max="8978" width="7" customWidth="1"/>
    <col min="8979" max="8979" width="2.44140625" customWidth="1"/>
    <col min="9217" max="9217" width="21.33203125" customWidth="1"/>
    <col min="9218" max="9218" width="10" customWidth="1"/>
    <col min="9219" max="9219" width="7.44140625" customWidth="1"/>
    <col min="9220" max="9220" width="2.44140625" customWidth="1"/>
    <col min="9221" max="9221" width="7.33203125" customWidth="1"/>
    <col min="9222" max="9222" width="8.44140625" customWidth="1"/>
    <col min="9223" max="9223" width="2.44140625" customWidth="1"/>
    <col min="9224" max="9226" width="0" hidden="1" customWidth="1"/>
    <col min="9227" max="9227" width="9.5546875" customWidth="1"/>
    <col min="9228" max="9228" width="6.5546875" customWidth="1"/>
    <col min="9229" max="9229" width="2.44140625" customWidth="1"/>
    <col min="9230" max="9230" width="9.44140625" customWidth="1"/>
    <col min="9231" max="9231" width="6.5546875" customWidth="1"/>
    <col min="9232" max="9232" width="2.44140625" customWidth="1"/>
    <col min="9233" max="9234" width="7" customWidth="1"/>
    <col min="9235" max="9235" width="2.44140625" customWidth="1"/>
    <col min="9473" max="9473" width="21.33203125" customWidth="1"/>
    <col min="9474" max="9474" width="10" customWidth="1"/>
    <col min="9475" max="9475" width="7.44140625" customWidth="1"/>
    <col min="9476" max="9476" width="2.44140625" customWidth="1"/>
    <col min="9477" max="9477" width="7.33203125" customWidth="1"/>
    <col min="9478" max="9478" width="8.44140625" customWidth="1"/>
    <col min="9479" max="9479" width="2.44140625" customWidth="1"/>
    <col min="9480" max="9482" width="0" hidden="1" customWidth="1"/>
    <col min="9483" max="9483" width="9.5546875" customWidth="1"/>
    <col min="9484" max="9484" width="6.5546875" customWidth="1"/>
    <col min="9485" max="9485" width="2.44140625" customWidth="1"/>
    <col min="9486" max="9486" width="9.44140625" customWidth="1"/>
    <col min="9487" max="9487" width="6.5546875" customWidth="1"/>
    <col min="9488" max="9488" width="2.44140625" customWidth="1"/>
    <col min="9489" max="9490" width="7" customWidth="1"/>
    <col min="9491" max="9491" width="2.44140625" customWidth="1"/>
    <col min="9729" max="9729" width="21.33203125" customWidth="1"/>
    <col min="9730" max="9730" width="10" customWidth="1"/>
    <col min="9731" max="9731" width="7.44140625" customWidth="1"/>
    <col min="9732" max="9732" width="2.44140625" customWidth="1"/>
    <col min="9733" max="9733" width="7.33203125" customWidth="1"/>
    <col min="9734" max="9734" width="8.44140625" customWidth="1"/>
    <col min="9735" max="9735" width="2.44140625" customWidth="1"/>
    <col min="9736" max="9738" width="0" hidden="1" customWidth="1"/>
    <col min="9739" max="9739" width="9.5546875" customWidth="1"/>
    <col min="9740" max="9740" width="6.5546875" customWidth="1"/>
    <col min="9741" max="9741" width="2.44140625" customWidth="1"/>
    <col min="9742" max="9742" width="9.44140625" customWidth="1"/>
    <col min="9743" max="9743" width="6.5546875" customWidth="1"/>
    <col min="9744" max="9744" width="2.44140625" customWidth="1"/>
    <col min="9745" max="9746" width="7" customWidth="1"/>
    <col min="9747" max="9747" width="2.44140625" customWidth="1"/>
    <col min="9985" max="9985" width="21.33203125" customWidth="1"/>
    <col min="9986" max="9986" width="10" customWidth="1"/>
    <col min="9987" max="9987" width="7.44140625" customWidth="1"/>
    <col min="9988" max="9988" width="2.44140625" customWidth="1"/>
    <col min="9989" max="9989" width="7.33203125" customWidth="1"/>
    <col min="9990" max="9990" width="8.44140625" customWidth="1"/>
    <col min="9991" max="9991" width="2.44140625" customWidth="1"/>
    <col min="9992" max="9994" width="0" hidden="1" customWidth="1"/>
    <col min="9995" max="9995" width="9.5546875" customWidth="1"/>
    <col min="9996" max="9996" width="6.5546875" customWidth="1"/>
    <col min="9997" max="9997" width="2.44140625" customWidth="1"/>
    <col min="9998" max="9998" width="9.44140625" customWidth="1"/>
    <col min="9999" max="9999" width="6.5546875" customWidth="1"/>
    <col min="10000" max="10000" width="2.44140625" customWidth="1"/>
    <col min="10001" max="10002" width="7" customWidth="1"/>
    <col min="10003" max="10003" width="2.44140625" customWidth="1"/>
    <col min="10241" max="10241" width="21.33203125" customWidth="1"/>
    <col min="10242" max="10242" width="10" customWidth="1"/>
    <col min="10243" max="10243" width="7.44140625" customWidth="1"/>
    <col min="10244" max="10244" width="2.44140625" customWidth="1"/>
    <col min="10245" max="10245" width="7.33203125" customWidth="1"/>
    <col min="10246" max="10246" width="8.44140625" customWidth="1"/>
    <col min="10247" max="10247" width="2.44140625" customWidth="1"/>
    <col min="10248" max="10250" width="0" hidden="1" customWidth="1"/>
    <col min="10251" max="10251" width="9.5546875" customWidth="1"/>
    <col min="10252" max="10252" width="6.5546875" customWidth="1"/>
    <col min="10253" max="10253" width="2.44140625" customWidth="1"/>
    <col min="10254" max="10254" width="9.44140625" customWidth="1"/>
    <col min="10255" max="10255" width="6.5546875" customWidth="1"/>
    <col min="10256" max="10256" width="2.44140625" customWidth="1"/>
    <col min="10257" max="10258" width="7" customWidth="1"/>
    <col min="10259" max="10259" width="2.44140625" customWidth="1"/>
    <col min="10497" max="10497" width="21.33203125" customWidth="1"/>
    <col min="10498" max="10498" width="10" customWidth="1"/>
    <col min="10499" max="10499" width="7.44140625" customWidth="1"/>
    <col min="10500" max="10500" width="2.44140625" customWidth="1"/>
    <col min="10501" max="10501" width="7.33203125" customWidth="1"/>
    <col min="10502" max="10502" width="8.44140625" customWidth="1"/>
    <col min="10503" max="10503" width="2.44140625" customWidth="1"/>
    <col min="10504" max="10506" width="0" hidden="1" customWidth="1"/>
    <col min="10507" max="10507" width="9.5546875" customWidth="1"/>
    <col min="10508" max="10508" width="6.5546875" customWidth="1"/>
    <col min="10509" max="10509" width="2.44140625" customWidth="1"/>
    <col min="10510" max="10510" width="9.44140625" customWidth="1"/>
    <col min="10511" max="10511" width="6.5546875" customWidth="1"/>
    <col min="10512" max="10512" width="2.44140625" customWidth="1"/>
    <col min="10513" max="10514" width="7" customWidth="1"/>
    <col min="10515" max="10515" width="2.44140625" customWidth="1"/>
    <col min="10753" max="10753" width="21.33203125" customWidth="1"/>
    <col min="10754" max="10754" width="10" customWidth="1"/>
    <col min="10755" max="10755" width="7.44140625" customWidth="1"/>
    <col min="10756" max="10756" width="2.44140625" customWidth="1"/>
    <col min="10757" max="10757" width="7.33203125" customWidth="1"/>
    <col min="10758" max="10758" width="8.44140625" customWidth="1"/>
    <col min="10759" max="10759" width="2.44140625" customWidth="1"/>
    <col min="10760" max="10762" width="0" hidden="1" customWidth="1"/>
    <col min="10763" max="10763" width="9.5546875" customWidth="1"/>
    <col min="10764" max="10764" width="6.5546875" customWidth="1"/>
    <col min="10765" max="10765" width="2.44140625" customWidth="1"/>
    <col min="10766" max="10766" width="9.44140625" customWidth="1"/>
    <col min="10767" max="10767" width="6.5546875" customWidth="1"/>
    <col min="10768" max="10768" width="2.44140625" customWidth="1"/>
    <col min="10769" max="10770" width="7" customWidth="1"/>
    <col min="10771" max="10771" width="2.44140625" customWidth="1"/>
    <col min="11009" max="11009" width="21.33203125" customWidth="1"/>
    <col min="11010" max="11010" width="10" customWidth="1"/>
    <col min="11011" max="11011" width="7.44140625" customWidth="1"/>
    <col min="11012" max="11012" width="2.44140625" customWidth="1"/>
    <col min="11013" max="11013" width="7.33203125" customWidth="1"/>
    <col min="11014" max="11014" width="8.44140625" customWidth="1"/>
    <col min="11015" max="11015" width="2.44140625" customWidth="1"/>
    <col min="11016" max="11018" width="0" hidden="1" customWidth="1"/>
    <col min="11019" max="11019" width="9.5546875" customWidth="1"/>
    <col min="11020" max="11020" width="6.5546875" customWidth="1"/>
    <col min="11021" max="11021" width="2.44140625" customWidth="1"/>
    <col min="11022" max="11022" width="9.44140625" customWidth="1"/>
    <col min="11023" max="11023" width="6.5546875" customWidth="1"/>
    <col min="11024" max="11024" width="2.44140625" customWidth="1"/>
    <col min="11025" max="11026" width="7" customWidth="1"/>
    <col min="11027" max="11027" width="2.44140625" customWidth="1"/>
    <col min="11265" max="11265" width="21.33203125" customWidth="1"/>
    <col min="11266" max="11266" width="10" customWidth="1"/>
    <col min="11267" max="11267" width="7.44140625" customWidth="1"/>
    <col min="11268" max="11268" width="2.44140625" customWidth="1"/>
    <col min="11269" max="11269" width="7.33203125" customWidth="1"/>
    <col min="11270" max="11270" width="8.44140625" customWidth="1"/>
    <col min="11271" max="11271" width="2.44140625" customWidth="1"/>
    <col min="11272" max="11274" width="0" hidden="1" customWidth="1"/>
    <col min="11275" max="11275" width="9.5546875" customWidth="1"/>
    <col min="11276" max="11276" width="6.5546875" customWidth="1"/>
    <col min="11277" max="11277" width="2.44140625" customWidth="1"/>
    <col min="11278" max="11278" width="9.44140625" customWidth="1"/>
    <col min="11279" max="11279" width="6.5546875" customWidth="1"/>
    <col min="11280" max="11280" width="2.44140625" customWidth="1"/>
    <col min="11281" max="11282" width="7" customWidth="1"/>
    <col min="11283" max="11283" width="2.44140625" customWidth="1"/>
    <col min="11521" max="11521" width="21.33203125" customWidth="1"/>
    <col min="11522" max="11522" width="10" customWidth="1"/>
    <col min="11523" max="11523" width="7.44140625" customWidth="1"/>
    <col min="11524" max="11524" width="2.44140625" customWidth="1"/>
    <col min="11525" max="11525" width="7.33203125" customWidth="1"/>
    <col min="11526" max="11526" width="8.44140625" customWidth="1"/>
    <col min="11527" max="11527" width="2.44140625" customWidth="1"/>
    <col min="11528" max="11530" width="0" hidden="1" customWidth="1"/>
    <col min="11531" max="11531" width="9.5546875" customWidth="1"/>
    <col min="11532" max="11532" width="6.5546875" customWidth="1"/>
    <col min="11533" max="11533" width="2.44140625" customWidth="1"/>
    <col min="11534" max="11534" width="9.44140625" customWidth="1"/>
    <col min="11535" max="11535" width="6.5546875" customWidth="1"/>
    <col min="11536" max="11536" width="2.44140625" customWidth="1"/>
    <col min="11537" max="11538" width="7" customWidth="1"/>
    <col min="11539" max="11539" width="2.44140625" customWidth="1"/>
    <col min="11777" max="11777" width="21.33203125" customWidth="1"/>
    <col min="11778" max="11778" width="10" customWidth="1"/>
    <col min="11779" max="11779" width="7.44140625" customWidth="1"/>
    <col min="11780" max="11780" width="2.44140625" customWidth="1"/>
    <col min="11781" max="11781" width="7.33203125" customWidth="1"/>
    <col min="11782" max="11782" width="8.44140625" customWidth="1"/>
    <col min="11783" max="11783" width="2.44140625" customWidth="1"/>
    <col min="11784" max="11786" width="0" hidden="1" customWidth="1"/>
    <col min="11787" max="11787" width="9.5546875" customWidth="1"/>
    <col min="11788" max="11788" width="6.5546875" customWidth="1"/>
    <col min="11789" max="11789" width="2.44140625" customWidth="1"/>
    <col min="11790" max="11790" width="9.44140625" customWidth="1"/>
    <col min="11791" max="11791" width="6.5546875" customWidth="1"/>
    <col min="11792" max="11792" width="2.44140625" customWidth="1"/>
    <col min="11793" max="11794" width="7" customWidth="1"/>
    <col min="11795" max="11795" width="2.44140625" customWidth="1"/>
    <col min="12033" max="12033" width="21.33203125" customWidth="1"/>
    <col min="12034" max="12034" width="10" customWidth="1"/>
    <col min="12035" max="12035" width="7.44140625" customWidth="1"/>
    <col min="12036" max="12036" width="2.44140625" customWidth="1"/>
    <col min="12037" max="12037" width="7.33203125" customWidth="1"/>
    <col min="12038" max="12038" width="8.44140625" customWidth="1"/>
    <col min="12039" max="12039" width="2.44140625" customWidth="1"/>
    <col min="12040" max="12042" width="0" hidden="1" customWidth="1"/>
    <col min="12043" max="12043" width="9.5546875" customWidth="1"/>
    <col min="12044" max="12044" width="6.5546875" customWidth="1"/>
    <col min="12045" max="12045" width="2.44140625" customWidth="1"/>
    <col min="12046" max="12046" width="9.44140625" customWidth="1"/>
    <col min="12047" max="12047" width="6.5546875" customWidth="1"/>
    <col min="12048" max="12048" width="2.44140625" customWidth="1"/>
    <col min="12049" max="12050" width="7" customWidth="1"/>
    <col min="12051" max="12051" width="2.44140625" customWidth="1"/>
    <col min="12289" max="12289" width="21.33203125" customWidth="1"/>
    <col min="12290" max="12290" width="10" customWidth="1"/>
    <col min="12291" max="12291" width="7.44140625" customWidth="1"/>
    <col min="12292" max="12292" width="2.44140625" customWidth="1"/>
    <col min="12293" max="12293" width="7.33203125" customWidth="1"/>
    <col min="12294" max="12294" width="8.44140625" customWidth="1"/>
    <col min="12295" max="12295" width="2.44140625" customWidth="1"/>
    <col min="12296" max="12298" width="0" hidden="1" customWidth="1"/>
    <col min="12299" max="12299" width="9.5546875" customWidth="1"/>
    <col min="12300" max="12300" width="6.5546875" customWidth="1"/>
    <col min="12301" max="12301" width="2.44140625" customWidth="1"/>
    <col min="12302" max="12302" width="9.44140625" customWidth="1"/>
    <col min="12303" max="12303" width="6.5546875" customWidth="1"/>
    <col min="12304" max="12304" width="2.44140625" customWidth="1"/>
    <col min="12305" max="12306" width="7" customWidth="1"/>
    <col min="12307" max="12307" width="2.44140625" customWidth="1"/>
    <col min="12545" max="12545" width="21.33203125" customWidth="1"/>
    <col min="12546" max="12546" width="10" customWidth="1"/>
    <col min="12547" max="12547" width="7.44140625" customWidth="1"/>
    <col min="12548" max="12548" width="2.44140625" customWidth="1"/>
    <col min="12549" max="12549" width="7.33203125" customWidth="1"/>
    <col min="12550" max="12550" width="8.44140625" customWidth="1"/>
    <col min="12551" max="12551" width="2.44140625" customWidth="1"/>
    <col min="12552" max="12554" width="0" hidden="1" customWidth="1"/>
    <col min="12555" max="12555" width="9.5546875" customWidth="1"/>
    <col min="12556" max="12556" width="6.5546875" customWidth="1"/>
    <col min="12557" max="12557" width="2.44140625" customWidth="1"/>
    <col min="12558" max="12558" width="9.44140625" customWidth="1"/>
    <col min="12559" max="12559" width="6.5546875" customWidth="1"/>
    <col min="12560" max="12560" width="2.44140625" customWidth="1"/>
    <col min="12561" max="12562" width="7" customWidth="1"/>
    <col min="12563" max="12563" width="2.44140625" customWidth="1"/>
    <col min="12801" max="12801" width="21.33203125" customWidth="1"/>
    <col min="12802" max="12802" width="10" customWidth="1"/>
    <col min="12803" max="12803" width="7.44140625" customWidth="1"/>
    <col min="12804" max="12804" width="2.44140625" customWidth="1"/>
    <col min="12805" max="12805" width="7.33203125" customWidth="1"/>
    <col min="12806" max="12806" width="8.44140625" customWidth="1"/>
    <col min="12807" max="12807" width="2.44140625" customWidth="1"/>
    <col min="12808" max="12810" width="0" hidden="1" customWidth="1"/>
    <col min="12811" max="12811" width="9.5546875" customWidth="1"/>
    <col min="12812" max="12812" width="6.5546875" customWidth="1"/>
    <col min="12813" max="12813" width="2.44140625" customWidth="1"/>
    <col min="12814" max="12814" width="9.44140625" customWidth="1"/>
    <col min="12815" max="12815" width="6.5546875" customWidth="1"/>
    <col min="12816" max="12816" width="2.44140625" customWidth="1"/>
    <col min="12817" max="12818" width="7" customWidth="1"/>
    <col min="12819" max="12819" width="2.44140625" customWidth="1"/>
    <col min="13057" max="13057" width="21.33203125" customWidth="1"/>
    <col min="13058" max="13058" width="10" customWidth="1"/>
    <col min="13059" max="13059" width="7.44140625" customWidth="1"/>
    <col min="13060" max="13060" width="2.44140625" customWidth="1"/>
    <col min="13061" max="13061" width="7.33203125" customWidth="1"/>
    <col min="13062" max="13062" width="8.44140625" customWidth="1"/>
    <col min="13063" max="13063" width="2.44140625" customWidth="1"/>
    <col min="13064" max="13066" width="0" hidden="1" customWidth="1"/>
    <col min="13067" max="13067" width="9.5546875" customWidth="1"/>
    <col min="13068" max="13068" width="6.5546875" customWidth="1"/>
    <col min="13069" max="13069" width="2.44140625" customWidth="1"/>
    <col min="13070" max="13070" width="9.44140625" customWidth="1"/>
    <col min="13071" max="13071" width="6.5546875" customWidth="1"/>
    <col min="13072" max="13072" width="2.44140625" customWidth="1"/>
    <col min="13073" max="13074" width="7" customWidth="1"/>
    <col min="13075" max="13075" width="2.44140625" customWidth="1"/>
    <col min="13313" max="13313" width="21.33203125" customWidth="1"/>
    <col min="13314" max="13314" width="10" customWidth="1"/>
    <col min="13315" max="13315" width="7.44140625" customWidth="1"/>
    <col min="13316" max="13316" width="2.44140625" customWidth="1"/>
    <col min="13317" max="13317" width="7.33203125" customWidth="1"/>
    <col min="13318" max="13318" width="8.44140625" customWidth="1"/>
    <col min="13319" max="13319" width="2.44140625" customWidth="1"/>
    <col min="13320" max="13322" width="0" hidden="1" customWidth="1"/>
    <col min="13323" max="13323" width="9.5546875" customWidth="1"/>
    <col min="13324" max="13324" width="6.5546875" customWidth="1"/>
    <col min="13325" max="13325" width="2.44140625" customWidth="1"/>
    <col min="13326" max="13326" width="9.44140625" customWidth="1"/>
    <col min="13327" max="13327" width="6.5546875" customWidth="1"/>
    <col min="13328" max="13328" width="2.44140625" customWidth="1"/>
    <col min="13329" max="13330" width="7" customWidth="1"/>
    <col min="13331" max="13331" width="2.44140625" customWidth="1"/>
    <col min="13569" max="13569" width="21.33203125" customWidth="1"/>
    <col min="13570" max="13570" width="10" customWidth="1"/>
    <col min="13571" max="13571" width="7.44140625" customWidth="1"/>
    <col min="13572" max="13572" width="2.44140625" customWidth="1"/>
    <col min="13573" max="13573" width="7.33203125" customWidth="1"/>
    <col min="13574" max="13574" width="8.44140625" customWidth="1"/>
    <col min="13575" max="13575" width="2.44140625" customWidth="1"/>
    <col min="13576" max="13578" width="0" hidden="1" customWidth="1"/>
    <col min="13579" max="13579" width="9.5546875" customWidth="1"/>
    <col min="13580" max="13580" width="6.5546875" customWidth="1"/>
    <col min="13581" max="13581" width="2.44140625" customWidth="1"/>
    <col min="13582" max="13582" width="9.44140625" customWidth="1"/>
    <col min="13583" max="13583" width="6.5546875" customWidth="1"/>
    <col min="13584" max="13584" width="2.44140625" customWidth="1"/>
    <col min="13585" max="13586" width="7" customWidth="1"/>
    <col min="13587" max="13587" width="2.44140625" customWidth="1"/>
    <col min="13825" max="13825" width="21.33203125" customWidth="1"/>
    <col min="13826" max="13826" width="10" customWidth="1"/>
    <col min="13827" max="13827" width="7.44140625" customWidth="1"/>
    <col min="13828" max="13828" width="2.44140625" customWidth="1"/>
    <col min="13829" max="13829" width="7.33203125" customWidth="1"/>
    <col min="13830" max="13830" width="8.44140625" customWidth="1"/>
    <col min="13831" max="13831" width="2.44140625" customWidth="1"/>
    <col min="13832" max="13834" width="0" hidden="1" customWidth="1"/>
    <col min="13835" max="13835" width="9.5546875" customWidth="1"/>
    <col min="13836" max="13836" width="6.5546875" customWidth="1"/>
    <col min="13837" max="13837" width="2.44140625" customWidth="1"/>
    <col min="13838" max="13838" width="9.44140625" customWidth="1"/>
    <col min="13839" max="13839" width="6.5546875" customWidth="1"/>
    <col min="13840" max="13840" width="2.44140625" customWidth="1"/>
    <col min="13841" max="13842" width="7" customWidth="1"/>
    <col min="13843" max="13843" width="2.44140625" customWidth="1"/>
    <col min="14081" max="14081" width="21.33203125" customWidth="1"/>
    <col min="14082" max="14082" width="10" customWidth="1"/>
    <col min="14083" max="14083" width="7.44140625" customWidth="1"/>
    <col min="14084" max="14084" width="2.44140625" customWidth="1"/>
    <col min="14085" max="14085" width="7.33203125" customWidth="1"/>
    <col min="14086" max="14086" width="8.44140625" customWidth="1"/>
    <col min="14087" max="14087" width="2.44140625" customWidth="1"/>
    <col min="14088" max="14090" width="0" hidden="1" customWidth="1"/>
    <col min="14091" max="14091" width="9.5546875" customWidth="1"/>
    <col min="14092" max="14092" width="6.5546875" customWidth="1"/>
    <col min="14093" max="14093" width="2.44140625" customWidth="1"/>
    <col min="14094" max="14094" width="9.44140625" customWidth="1"/>
    <col min="14095" max="14095" width="6.5546875" customWidth="1"/>
    <col min="14096" max="14096" width="2.44140625" customWidth="1"/>
    <col min="14097" max="14098" width="7" customWidth="1"/>
    <col min="14099" max="14099" width="2.44140625" customWidth="1"/>
    <col min="14337" max="14337" width="21.33203125" customWidth="1"/>
    <col min="14338" max="14338" width="10" customWidth="1"/>
    <col min="14339" max="14339" width="7.44140625" customWidth="1"/>
    <col min="14340" max="14340" width="2.44140625" customWidth="1"/>
    <col min="14341" max="14341" width="7.33203125" customWidth="1"/>
    <col min="14342" max="14342" width="8.44140625" customWidth="1"/>
    <col min="14343" max="14343" width="2.44140625" customWidth="1"/>
    <col min="14344" max="14346" width="0" hidden="1" customWidth="1"/>
    <col min="14347" max="14347" width="9.5546875" customWidth="1"/>
    <col min="14348" max="14348" width="6.5546875" customWidth="1"/>
    <col min="14349" max="14349" width="2.44140625" customWidth="1"/>
    <col min="14350" max="14350" width="9.44140625" customWidth="1"/>
    <col min="14351" max="14351" width="6.5546875" customWidth="1"/>
    <col min="14352" max="14352" width="2.44140625" customWidth="1"/>
    <col min="14353" max="14354" width="7" customWidth="1"/>
    <col min="14355" max="14355" width="2.44140625" customWidth="1"/>
    <col min="14593" max="14593" width="21.33203125" customWidth="1"/>
    <col min="14594" max="14594" width="10" customWidth="1"/>
    <col min="14595" max="14595" width="7.44140625" customWidth="1"/>
    <col min="14596" max="14596" width="2.44140625" customWidth="1"/>
    <col min="14597" max="14597" width="7.33203125" customWidth="1"/>
    <col min="14598" max="14598" width="8.44140625" customWidth="1"/>
    <col min="14599" max="14599" width="2.44140625" customWidth="1"/>
    <col min="14600" max="14602" width="0" hidden="1" customWidth="1"/>
    <col min="14603" max="14603" width="9.5546875" customWidth="1"/>
    <col min="14604" max="14604" width="6.5546875" customWidth="1"/>
    <col min="14605" max="14605" width="2.44140625" customWidth="1"/>
    <col min="14606" max="14606" width="9.44140625" customWidth="1"/>
    <col min="14607" max="14607" width="6.5546875" customWidth="1"/>
    <col min="14608" max="14608" width="2.44140625" customWidth="1"/>
    <col min="14609" max="14610" width="7" customWidth="1"/>
    <col min="14611" max="14611" width="2.44140625" customWidth="1"/>
    <col min="14849" max="14849" width="21.33203125" customWidth="1"/>
    <col min="14850" max="14850" width="10" customWidth="1"/>
    <col min="14851" max="14851" width="7.44140625" customWidth="1"/>
    <col min="14852" max="14852" width="2.44140625" customWidth="1"/>
    <col min="14853" max="14853" width="7.33203125" customWidth="1"/>
    <col min="14854" max="14854" width="8.44140625" customWidth="1"/>
    <col min="14855" max="14855" width="2.44140625" customWidth="1"/>
    <col min="14856" max="14858" width="0" hidden="1" customWidth="1"/>
    <col min="14859" max="14859" width="9.5546875" customWidth="1"/>
    <col min="14860" max="14860" width="6.5546875" customWidth="1"/>
    <col min="14861" max="14861" width="2.44140625" customWidth="1"/>
    <col min="14862" max="14862" width="9.44140625" customWidth="1"/>
    <col min="14863" max="14863" width="6.5546875" customWidth="1"/>
    <col min="14864" max="14864" width="2.44140625" customWidth="1"/>
    <col min="14865" max="14866" width="7" customWidth="1"/>
    <col min="14867" max="14867" width="2.44140625" customWidth="1"/>
    <col min="15105" max="15105" width="21.33203125" customWidth="1"/>
    <col min="15106" max="15106" width="10" customWidth="1"/>
    <col min="15107" max="15107" width="7.44140625" customWidth="1"/>
    <col min="15108" max="15108" width="2.44140625" customWidth="1"/>
    <col min="15109" max="15109" width="7.33203125" customWidth="1"/>
    <col min="15110" max="15110" width="8.44140625" customWidth="1"/>
    <col min="15111" max="15111" width="2.44140625" customWidth="1"/>
    <col min="15112" max="15114" width="0" hidden="1" customWidth="1"/>
    <col min="15115" max="15115" width="9.5546875" customWidth="1"/>
    <col min="15116" max="15116" width="6.5546875" customWidth="1"/>
    <col min="15117" max="15117" width="2.44140625" customWidth="1"/>
    <col min="15118" max="15118" width="9.44140625" customWidth="1"/>
    <col min="15119" max="15119" width="6.5546875" customWidth="1"/>
    <col min="15120" max="15120" width="2.44140625" customWidth="1"/>
    <col min="15121" max="15122" width="7" customWidth="1"/>
    <col min="15123" max="15123" width="2.44140625" customWidth="1"/>
    <col min="15361" max="15361" width="21.33203125" customWidth="1"/>
    <col min="15362" max="15362" width="10" customWidth="1"/>
    <col min="15363" max="15363" width="7.44140625" customWidth="1"/>
    <col min="15364" max="15364" width="2.44140625" customWidth="1"/>
    <col min="15365" max="15365" width="7.33203125" customWidth="1"/>
    <col min="15366" max="15366" width="8.44140625" customWidth="1"/>
    <col min="15367" max="15367" width="2.44140625" customWidth="1"/>
    <col min="15368" max="15370" width="0" hidden="1" customWidth="1"/>
    <col min="15371" max="15371" width="9.5546875" customWidth="1"/>
    <col min="15372" max="15372" width="6.5546875" customWidth="1"/>
    <col min="15373" max="15373" width="2.44140625" customWidth="1"/>
    <col min="15374" max="15374" width="9.44140625" customWidth="1"/>
    <col min="15375" max="15375" width="6.5546875" customWidth="1"/>
    <col min="15376" max="15376" width="2.44140625" customWidth="1"/>
    <col min="15377" max="15378" width="7" customWidth="1"/>
    <col min="15379" max="15379" width="2.44140625" customWidth="1"/>
    <col min="15617" max="15617" width="21.33203125" customWidth="1"/>
    <col min="15618" max="15618" width="10" customWidth="1"/>
    <col min="15619" max="15619" width="7.44140625" customWidth="1"/>
    <col min="15620" max="15620" width="2.44140625" customWidth="1"/>
    <col min="15621" max="15621" width="7.33203125" customWidth="1"/>
    <col min="15622" max="15622" width="8.44140625" customWidth="1"/>
    <col min="15623" max="15623" width="2.44140625" customWidth="1"/>
    <col min="15624" max="15626" width="0" hidden="1" customWidth="1"/>
    <col min="15627" max="15627" width="9.5546875" customWidth="1"/>
    <col min="15628" max="15628" width="6.5546875" customWidth="1"/>
    <col min="15629" max="15629" width="2.44140625" customWidth="1"/>
    <col min="15630" max="15630" width="9.44140625" customWidth="1"/>
    <col min="15631" max="15631" width="6.5546875" customWidth="1"/>
    <col min="15632" max="15632" width="2.44140625" customWidth="1"/>
    <col min="15633" max="15634" width="7" customWidth="1"/>
    <col min="15635" max="15635" width="2.44140625" customWidth="1"/>
    <col min="15873" max="15873" width="21.33203125" customWidth="1"/>
    <col min="15874" max="15874" width="10" customWidth="1"/>
    <col min="15875" max="15875" width="7.44140625" customWidth="1"/>
    <col min="15876" max="15876" width="2.44140625" customWidth="1"/>
    <col min="15877" max="15877" width="7.33203125" customWidth="1"/>
    <col min="15878" max="15878" width="8.44140625" customWidth="1"/>
    <col min="15879" max="15879" width="2.44140625" customWidth="1"/>
    <col min="15880" max="15882" width="0" hidden="1" customWidth="1"/>
    <col min="15883" max="15883" width="9.5546875" customWidth="1"/>
    <col min="15884" max="15884" width="6.5546875" customWidth="1"/>
    <col min="15885" max="15885" width="2.44140625" customWidth="1"/>
    <col min="15886" max="15886" width="9.44140625" customWidth="1"/>
    <col min="15887" max="15887" width="6.5546875" customWidth="1"/>
    <col min="15888" max="15888" width="2.44140625" customWidth="1"/>
    <col min="15889" max="15890" width="7" customWidth="1"/>
    <col min="15891" max="15891" width="2.44140625" customWidth="1"/>
    <col min="16129" max="16129" width="21.33203125" customWidth="1"/>
    <col min="16130" max="16130" width="10" customWidth="1"/>
    <col min="16131" max="16131" width="7.44140625" customWidth="1"/>
    <col min="16132" max="16132" width="2.44140625" customWidth="1"/>
    <col min="16133" max="16133" width="7.33203125" customWidth="1"/>
    <col min="16134" max="16134" width="8.44140625" customWidth="1"/>
    <col min="16135" max="16135" width="2.44140625" customWidth="1"/>
    <col min="16136" max="16138" width="0" hidden="1" customWidth="1"/>
    <col min="16139" max="16139" width="9.5546875" customWidth="1"/>
    <col min="16140" max="16140" width="6.5546875" customWidth="1"/>
    <col min="16141" max="16141" width="2.44140625" customWidth="1"/>
    <col min="16142" max="16142" width="9.44140625" customWidth="1"/>
    <col min="16143" max="16143" width="6.5546875" customWidth="1"/>
    <col min="16144" max="16144" width="2.44140625" customWidth="1"/>
    <col min="16145" max="16146" width="7" customWidth="1"/>
    <col min="16147" max="16147" width="2.44140625" customWidth="1"/>
  </cols>
  <sheetData>
    <row r="1" spans="1:21" s="11" customFormat="1" ht="13.2">
      <c r="A1" s="11" t="s">
        <v>126</v>
      </c>
    </row>
    <row r="2" spans="1:21" s="11" customFormat="1" ht="13.2">
      <c r="A2" s="11" t="s">
        <v>298</v>
      </c>
    </row>
    <row r="3" spans="1:21" s="11" customFormat="1" ht="13.2"/>
    <row r="4" spans="1:21" s="11" customFormat="1" ht="13.2">
      <c r="A4" s="11" t="s">
        <v>552</v>
      </c>
    </row>
    <row r="5" spans="1:21" s="11" customFormat="1" ht="13.8" thickBot="1"/>
    <row r="6" spans="1:21" s="11" customFormat="1" ht="13.2">
      <c r="A6" s="44"/>
      <c r="B6" s="44"/>
      <c r="C6" s="44"/>
      <c r="D6" s="44"/>
      <c r="E6" s="44"/>
      <c r="F6" s="44"/>
      <c r="G6" s="44"/>
      <c r="H6" s="44"/>
      <c r="I6" s="44"/>
      <c r="J6" s="44"/>
      <c r="K6" s="44"/>
      <c r="L6" s="44"/>
      <c r="M6" s="44"/>
      <c r="N6" s="44"/>
      <c r="O6" s="44"/>
      <c r="P6" s="44"/>
      <c r="Q6" s="44"/>
      <c r="R6" s="44"/>
      <c r="S6" s="44"/>
    </row>
    <row r="7" spans="1:21" s="11" customFormat="1" ht="16.2" customHeight="1"/>
    <row r="8" spans="1:21" s="11" customFormat="1" ht="13.2" customHeight="1">
      <c r="A8" s="160" t="s">
        <v>553</v>
      </c>
      <c r="B8" s="191" t="s">
        <v>554</v>
      </c>
      <c r="C8" s="191"/>
      <c r="D8" s="43"/>
      <c r="E8" s="192" t="s">
        <v>555</v>
      </c>
      <c r="F8" s="192"/>
      <c r="G8" s="43"/>
      <c r="H8" s="192" t="s">
        <v>556</v>
      </c>
      <c r="I8" s="192"/>
      <c r="J8" s="43"/>
      <c r="K8" s="192" t="s">
        <v>557</v>
      </c>
      <c r="L8" s="192"/>
      <c r="M8" s="43"/>
      <c r="N8" s="192" t="s">
        <v>558</v>
      </c>
      <c r="O8" s="192"/>
      <c r="Q8" s="192" t="s">
        <v>559</v>
      </c>
      <c r="R8" s="192"/>
    </row>
    <row r="9" spans="1:21" s="11" customFormat="1" ht="13.2">
      <c r="A9" s="43" t="s">
        <v>560</v>
      </c>
      <c r="B9" s="55" t="s">
        <v>41</v>
      </c>
      <c r="C9" s="55" t="s">
        <v>42</v>
      </c>
      <c r="D9" s="43"/>
      <c r="E9" s="55" t="s">
        <v>41</v>
      </c>
      <c r="F9" s="55" t="s">
        <v>42</v>
      </c>
      <c r="G9" s="43"/>
      <c r="H9" s="55" t="s">
        <v>41</v>
      </c>
      <c r="I9" s="55" t="s">
        <v>42</v>
      </c>
      <c r="J9" s="43"/>
      <c r="K9" s="55" t="s">
        <v>41</v>
      </c>
      <c r="L9" s="55" t="s">
        <v>42</v>
      </c>
      <c r="M9" s="43"/>
      <c r="N9" s="55" t="s">
        <v>41</v>
      </c>
      <c r="O9" s="55" t="s">
        <v>42</v>
      </c>
      <c r="Q9" s="55" t="s">
        <v>41</v>
      </c>
      <c r="R9" s="55" t="s">
        <v>42</v>
      </c>
    </row>
    <row r="10" spans="1:21" s="11" customFormat="1" ht="13.8" thickBot="1">
      <c r="A10" s="56"/>
      <c r="B10" s="56"/>
      <c r="C10" s="56"/>
      <c r="D10" s="56"/>
      <c r="E10" s="56"/>
      <c r="F10" s="56"/>
      <c r="G10" s="56"/>
      <c r="H10" s="56"/>
      <c r="I10" s="56"/>
      <c r="J10" s="56"/>
      <c r="K10" s="56"/>
      <c r="L10" s="56"/>
      <c r="M10" s="56"/>
    </row>
    <row r="11" spans="1:21" s="11" customFormat="1" ht="13.2">
      <c r="N11" s="44"/>
      <c r="O11" s="44"/>
      <c r="P11" s="44"/>
      <c r="Q11" s="44"/>
      <c r="R11" s="44"/>
      <c r="S11" s="44"/>
    </row>
    <row r="12" spans="1:21" s="11" customFormat="1" ht="13.2">
      <c r="A12" s="16" t="s">
        <v>37</v>
      </c>
      <c r="B12" s="78">
        <f>SUM(B14:B24)</f>
        <v>21077</v>
      </c>
      <c r="C12" s="37">
        <f>SUM(C14:C24)</f>
        <v>100</v>
      </c>
      <c r="E12" s="121">
        <f>SUM(E14:E24)</f>
        <v>283</v>
      </c>
      <c r="F12" s="37">
        <f>SUM(F14:F24)</f>
        <v>100</v>
      </c>
      <c r="H12" s="121">
        <f>SUM(H14:H24)</f>
        <v>0</v>
      </c>
      <c r="I12" s="37" t="e">
        <f>SUM(I14:I24)</f>
        <v>#DIV/0!</v>
      </c>
      <c r="K12" s="78">
        <f>SUM(K14:K24)</f>
        <v>8</v>
      </c>
      <c r="L12" s="37">
        <f>SUM(L14:L24)</f>
        <v>100</v>
      </c>
      <c r="N12" s="78">
        <f>SUM(N14:N24)</f>
        <v>552</v>
      </c>
      <c r="O12" s="37">
        <f>SUM(O14:O24)</f>
        <v>100</v>
      </c>
      <c r="Q12" s="121">
        <f>SUM(Q14:Q24)</f>
        <v>1772</v>
      </c>
      <c r="R12" s="37">
        <f>SUM(R14:R24)</f>
        <v>100</v>
      </c>
      <c r="T12" s="121"/>
    </row>
    <row r="13" spans="1:21" s="11" customFormat="1" ht="13.2">
      <c r="B13" s="78"/>
      <c r="C13" s="37"/>
      <c r="E13" s="121"/>
      <c r="K13" s="78"/>
      <c r="N13" s="78"/>
      <c r="Q13" s="121"/>
    </row>
    <row r="14" spans="1:21" s="11" customFormat="1">
      <c r="A14" s="11" t="s">
        <v>561</v>
      </c>
      <c r="B14" s="82">
        <v>1569</v>
      </c>
      <c r="C14" s="37">
        <f>IF($A14&lt;&gt;"",B14/B$12*100,"")</f>
        <v>7.4441334155714758</v>
      </c>
      <c r="E14" s="193">
        <v>0</v>
      </c>
      <c r="F14" s="37">
        <f t="shared" ref="F14:F24" si="0">IF($A14&lt;&gt;"",E14/E$12*100,"")</f>
        <v>0</v>
      </c>
      <c r="I14" s="37" t="e">
        <f t="shared" ref="I14:I24" si="1">IF($A14&lt;&gt;"",H14/H$12*100,"")</f>
        <v>#DIV/0!</v>
      </c>
      <c r="K14" s="193"/>
      <c r="L14" s="37">
        <f t="shared" ref="L14:L24" si="2">IF($A14&lt;&gt;"",K14/K$12*100,"")</f>
        <v>0</v>
      </c>
      <c r="N14" s="194">
        <v>0</v>
      </c>
      <c r="O14" s="37">
        <f t="shared" ref="O14:O24" si="3">IF($A14&lt;&gt;"",N14/N$12*100,"")</f>
        <v>0</v>
      </c>
      <c r="Q14" s="193">
        <v>0</v>
      </c>
      <c r="R14" s="37">
        <f t="shared" ref="R14:R24" si="4">IF($A14&lt;&gt;"",Q14/Q$12*100,"")</f>
        <v>0</v>
      </c>
      <c r="U14" s="195"/>
    </row>
    <row r="15" spans="1:21" s="11" customFormat="1" ht="14.4">
      <c r="B15" s="82"/>
      <c r="C15" s="37" t="str">
        <f t="shared" ref="C15:C24" si="5">IF($A15&lt;&gt;"",B15/B$12*100,"")</f>
        <v/>
      </c>
      <c r="E15" s="193"/>
      <c r="F15" s="37" t="str">
        <f t="shared" si="0"/>
        <v/>
      </c>
      <c r="I15" s="37" t="str">
        <f t="shared" si="1"/>
        <v/>
      </c>
      <c r="K15" s="196"/>
      <c r="L15" s="37" t="str">
        <f t="shared" si="2"/>
        <v/>
      </c>
      <c r="N15" s="194"/>
      <c r="O15" s="37" t="str">
        <f t="shared" si="3"/>
        <v/>
      </c>
      <c r="Q15" s="193"/>
      <c r="R15" s="37" t="str">
        <f t="shared" si="4"/>
        <v/>
      </c>
      <c r="U15" s="195"/>
    </row>
    <row r="16" spans="1:21" s="11" customFormat="1" ht="14.4">
      <c r="A16" s="11" t="s">
        <v>562</v>
      </c>
      <c r="B16" s="82">
        <v>29</v>
      </c>
      <c r="C16" s="37">
        <f t="shared" si="5"/>
        <v>0.13759073871993169</v>
      </c>
      <c r="E16" s="193">
        <v>0</v>
      </c>
      <c r="F16" s="37">
        <f t="shared" si="0"/>
        <v>0</v>
      </c>
      <c r="I16" s="37" t="e">
        <f t="shared" si="1"/>
        <v>#DIV/0!</v>
      </c>
      <c r="K16" s="197">
        <v>0</v>
      </c>
      <c r="L16" s="37">
        <f t="shared" si="2"/>
        <v>0</v>
      </c>
      <c r="N16" s="194">
        <v>0</v>
      </c>
      <c r="O16" s="37">
        <f t="shared" si="3"/>
        <v>0</v>
      </c>
      <c r="Q16" s="193">
        <v>84</v>
      </c>
      <c r="R16" s="37">
        <f t="shared" si="4"/>
        <v>4.7404063205417613</v>
      </c>
      <c r="U16" s="195"/>
    </row>
    <row r="17" spans="1:21" s="11" customFormat="1" ht="14.4">
      <c r="B17" s="82"/>
      <c r="C17" s="37" t="str">
        <f t="shared" si="5"/>
        <v/>
      </c>
      <c r="E17" s="193"/>
      <c r="F17" s="37" t="str">
        <f t="shared" si="0"/>
        <v/>
      </c>
      <c r="I17" s="37" t="str">
        <f t="shared" si="1"/>
        <v/>
      </c>
      <c r="K17" s="197"/>
      <c r="L17" s="37" t="str">
        <f t="shared" si="2"/>
        <v/>
      </c>
      <c r="N17" s="194"/>
      <c r="O17" s="37" t="str">
        <f t="shared" si="3"/>
        <v/>
      </c>
      <c r="Q17" s="193"/>
      <c r="R17" s="37" t="str">
        <f t="shared" si="4"/>
        <v/>
      </c>
      <c r="U17" s="195"/>
    </row>
    <row r="18" spans="1:21" s="11" customFormat="1" ht="14.4">
      <c r="A18" s="11" t="s">
        <v>563</v>
      </c>
      <c r="B18" s="82">
        <v>17855</v>
      </c>
      <c r="C18" s="37">
        <f t="shared" si="5"/>
        <v>84.71319447739242</v>
      </c>
      <c r="E18" s="193">
        <v>37</v>
      </c>
      <c r="F18" s="37">
        <f t="shared" si="0"/>
        <v>13.074204946996467</v>
      </c>
      <c r="I18" s="37" t="e">
        <f t="shared" si="1"/>
        <v>#DIV/0!</v>
      </c>
      <c r="K18" s="198">
        <v>8</v>
      </c>
      <c r="L18" s="37">
        <f t="shared" si="2"/>
        <v>100</v>
      </c>
      <c r="N18" s="194">
        <v>536</v>
      </c>
      <c r="O18" s="37">
        <f t="shared" si="3"/>
        <v>97.101449275362313</v>
      </c>
      <c r="Q18" s="193">
        <v>1613</v>
      </c>
      <c r="R18" s="37">
        <f t="shared" si="4"/>
        <v>91.027088036117377</v>
      </c>
      <c r="U18" s="195"/>
    </row>
    <row r="19" spans="1:21" s="11" customFormat="1" ht="14.4">
      <c r="B19" s="82"/>
      <c r="C19" s="37" t="str">
        <f t="shared" si="5"/>
        <v/>
      </c>
      <c r="E19" s="193"/>
      <c r="F19" s="37" t="str">
        <f t="shared" si="0"/>
        <v/>
      </c>
      <c r="I19" s="37" t="str">
        <f t="shared" si="1"/>
        <v/>
      </c>
      <c r="K19" s="197"/>
      <c r="L19" s="37" t="str">
        <f t="shared" si="2"/>
        <v/>
      </c>
      <c r="N19" s="194"/>
      <c r="O19" s="37" t="str">
        <f t="shared" si="3"/>
        <v/>
      </c>
      <c r="Q19" s="193"/>
      <c r="R19" s="37" t="str">
        <f t="shared" si="4"/>
        <v/>
      </c>
      <c r="U19" s="195"/>
    </row>
    <row r="20" spans="1:21" s="11" customFormat="1" ht="14.4">
      <c r="A20" s="11" t="s">
        <v>564</v>
      </c>
      <c r="B20" s="82">
        <v>1253</v>
      </c>
      <c r="C20" s="37">
        <f t="shared" si="5"/>
        <v>5.9448688143473927</v>
      </c>
      <c r="E20" s="193">
        <v>246</v>
      </c>
      <c r="F20" s="37">
        <f t="shared" si="0"/>
        <v>86.925795053003526</v>
      </c>
      <c r="I20" s="37" t="e">
        <f t="shared" si="1"/>
        <v>#DIV/0!</v>
      </c>
      <c r="K20" s="198">
        <v>0</v>
      </c>
      <c r="L20" s="37">
        <f t="shared" si="2"/>
        <v>0</v>
      </c>
      <c r="N20" s="194">
        <v>12</v>
      </c>
      <c r="O20" s="37">
        <f t="shared" si="3"/>
        <v>2.1739130434782608</v>
      </c>
      <c r="Q20" s="193">
        <v>12</v>
      </c>
      <c r="R20" s="37">
        <f t="shared" si="4"/>
        <v>0.67720090293453727</v>
      </c>
    </row>
    <row r="21" spans="1:21" s="11" customFormat="1" ht="14.4">
      <c r="B21" s="82"/>
      <c r="C21" s="37"/>
      <c r="E21" s="193"/>
      <c r="F21" s="37"/>
      <c r="I21" s="37" t="str">
        <f t="shared" si="1"/>
        <v/>
      </c>
      <c r="K21" s="199"/>
      <c r="L21" s="37"/>
      <c r="N21" s="194"/>
      <c r="O21" s="37" t="str">
        <f t="shared" si="3"/>
        <v/>
      </c>
      <c r="Q21" s="193"/>
      <c r="R21" s="37" t="str">
        <f t="shared" si="4"/>
        <v/>
      </c>
    </row>
    <row r="22" spans="1:21" s="11" customFormat="1" ht="14.4">
      <c r="A22" s="11" t="s">
        <v>565</v>
      </c>
      <c r="B22" s="82">
        <v>366</v>
      </c>
      <c r="C22" s="37">
        <f t="shared" si="5"/>
        <v>1.7364900128101723</v>
      </c>
      <c r="E22" s="193">
        <v>0</v>
      </c>
      <c r="F22" s="37">
        <f t="shared" si="0"/>
        <v>0</v>
      </c>
      <c r="I22" s="37" t="e">
        <f t="shared" si="1"/>
        <v>#DIV/0!</v>
      </c>
      <c r="K22" s="198">
        <v>0</v>
      </c>
      <c r="L22" s="37">
        <f t="shared" si="2"/>
        <v>0</v>
      </c>
      <c r="N22" s="194">
        <v>0</v>
      </c>
      <c r="O22" s="37">
        <f t="shared" si="3"/>
        <v>0</v>
      </c>
      <c r="Q22" s="193">
        <v>63</v>
      </c>
      <c r="R22" s="37">
        <f t="shared" si="4"/>
        <v>3.5553047404063203</v>
      </c>
    </row>
    <row r="23" spans="1:21" s="11" customFormat="1" ht="14.4">
      <c r="B23" s="82"/>
      <c r="C23" s="37" t="str">
        <f t="shared" si="5"/>
        <v/>
      </c>
      <c r="E23" s="193"/>
      <c r="F23" s="37" t="str">
        <f t="shared" si="0"/>
        <v/>
      </c>
      <c r="I23" s="37" t="str">
        <f t="shared" si="1"/>
        <v/>
      </c>
      <c r="K23" s="199"/>
      <c r="L23" s="37" t="str">
        <f t="shared" si="2"/>
        <v/>
      </c>
      <c r="N23" s="194"/>
      <c r="O23" s="37" t="str">
        <f t="shared" si="3"/>
        <v/>
      </c>
      <c r="Q23" s="193"/>
      <c r="R23" s="37" t="str">
        <f t="shared" si="4"/>
        <v/>
      </c>
    </row>
    <row r="24" spans="1:21" s="11" customFormat="1" ht="14.4">
      <c r="A24" s="11" t="s">
        <v>566</v>
      </c>
      <c r="B24" s="82">
        <v>5</v>
      </c>
      <c r="C24" s="37">
        <f t="shared" si="5"/>
        <v>2.372254115860891E-2</v>
      </c>
      <c r="E24" s="193">
        <v>0</v>
      </c>
      <c r="F24" s="37">
        <f t="shared" si="0"/>
        <v>0</v>
      </c>
      <c r="I24" s="37" t="e">
        <f t="shared" si="1"/>
        <v>#DIV/0!</v>
      </c>
      <c r="K24" s="198">
        <v>0</v>
      </c>
      <c r="L24" s="37">
        <f t="shared" si="2"/>
        <v>0</v>
      </c>
      <c r="N24" s="194">
        <v>4</v>
      </c>
      <c r="O24" s="37">
        <f t="shared" si="3"/>
        <v>0.72463768115942029</v>
      </c>
      <c r="Q24" s="193">
        <v>0</v>
      </c>
      <c r="R24" s="37">
        <f t="shared" si="4"/>
        <v>0</v>
      </c>
    </row>
    <row r="25" spans="1:21" s="11" customFormat="1" ht="13.8" thickBot="1">
      <c r="A25" s="56"/>
      <c r="B25" s="56"/>
      <c r="C25" s="56"/>
      <c r="D25" s="56"/>
      <c r="E25" s="56"/>
      <c r="F25" s="56"/>
      <c r="G25" s="56"/>
      <c r="H25" s="56"/>
      <c r="I25" s="56"/>
      <c r="J25" s="56"/>
      <c r="K25" s="56"/>
      <c r="L25" s="56"/>
      <c r="M25" s="56"/>
    </row>
    <row r="26" spans="1:21" s="11" customFormat="1" ht="13.2">
      <c r="N26" s="44"/>
      <c r="O26" s="44"/>
      <c r="P26" s="44"/>
      <c r="Q26" s="44"/>
      <c r="R26" s="44"/>
      <c r="S26" s="44"/>
    </row>
    <row r="27" spans="1:21" s="11" customFormat="1">
      <c r="A27" s="100" t="s">
        <v>567</v>
      </c>
      <c r="B27" s="100"/>
      <c r="C27" s="100"/>
      <c r="D27" s="100"/>
      <c r="E27" s="100"/>
      <c r="F27" s="100"/>
      <c r="G27" s="100"/>
      <c r="H27" s="100"/>
      <c r="I27" s="100"/>
      <c r="J27" s="100"/>
      <c r="K27" s="100"/>
      <c r="L27" s="100"/>
      <c r="M27" s="100"/>
      <c r="N27" s="100"/>
      <c r="O27" s="100"/>
      <c r="P27" s="100"/>
      <c r="Q27" s="100"/>
      <c r="R27" s="100"/>
      <c r="S27" s="100"/>
    </row>
    <row r="28" spans="1:21" s="11" customFormat="1" ht="13.2"/>
    <row r="29" spans="1:21" s="11" customFormat="1" ht="13.2">
      <c r="A29" s="11" t="s">
        <v>568</v>
      </c>
    </row>
    <row r="30" spans="1:21" s="11" customFormat="1" ht="13.2">
      <c r="A30" s="11" t="s">
        <v>569</v>
      </c>
    </row>
    <row r="31" spans="1:21" s="11" customFormat="1" ht="13.2"/>
  </sheetData>
  <mergeCells count="7">
    <mergeCell ref="A27:S27"/>
    <mergeCell ref="B8:C8"/>
    <mergeCell ref="E8:F8"/>
    <mergeCell ref="H8:I8"/>
    <mergeCell ref="K8:L8"/>
    <mergeCell ref="N8:O8"/>
    <mergeCell ref="Q8:R8"/>
  </mergeCells>
  <conditionalFormatting sqref="A1:XFD1048576">
    <cfRule type="cellIs" dxfId="6"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E52C4-21A9-4EE3-A010-627B98F131CF}">
  <sheetPr>
    <tabColor theme="4" tint="-0.249977111117893"/>
  </sheetPr>
  <dimension ref="A1:W32"/>
  <sheetViews>
    <sheetView workbookViewId="0">
      <selection activeCell="K24" sqref="K24"/>
    </sheetView>
  </sheetViews>
  <sheetFormatPr baseColWidth="10" defaultColWidth="9.109375" defaultRowHeight="15.6"/>
  <cols>
    <col min="1" max="1" width="22.5546875" style="91" customWidth="1"/>
    <col min="2" max="2" width="8.44140625" customWidth="1"/>
    <col min="3" max="3" width="8" customWidth="1"/>
    <col min="4" max="4" width="2.5546875" customWidth="1"/>
    <col min="5" max="5" width="6.5546875" customWidth="1"/>
    <col min="6" max="6" width="6.6640625" customWidth="1"/>
    <col min="7" max="7" width="2.5546875" customWidth="1"/>
    <col min="8" max="8" width="10.109375" customWidth="1"/>
    <col min="9" max="9" width="7" customWidth="1"/>
    <col min="10" max="10" width="2.5546875" customWidth="1"/>
    <col min="11" max="12" width="8.44140625" customWidth="1"/>
    <col min="13" max="13" width="2.5546875" customWidth="1"/>
    <col min="14" max="14" width="10.109375" style="122" customWidth="1"/>
    <col min="15" max="15" width="6.88671875" customWidth="1"/>
    <col min="16" max="16" width="2.5546875" customWidth="1"/>
    <col min="17" max="17" width="8" customWidth="1"/>
    <col min="18" max="18" width="7.44140625" customWidth="1"/>
    <col min="19" max="19" width="2.44140625" customWidth="1"/>
    <col min="20" max="20" width="9.5546875" customWidth="1"/>
    <col min="21" max="21" width="7.5546875" customWidth="1"/>
    <col min="22" max="22" width="2.5546875" customWidth="1"/>
    <col min="23" max="23" width="10.5546875" bestFit="1" customWidth="1"/>
    <col min="257" max="257" width="22.5546875" customWidth="1"/>
    <col min="258" max="258" width="8.44140625" customWidth="1"/>
    <col min="259" max="259" width="8" customWidth="1"/>
    <col min="260" max="260" width="2.5546875" customWidth="1"/>
    <col min="261" max="261" width="6.5546875" customWidth="1"/>
    <col min="262" max="262" width="6.6640625" customWidth="1"/>
    <col min="263" max="263" width="2.5546875" customWidth="1"/>
    <col min="264" max="264" width="10.109375" customWidth="1"/>
    <col min="265" max="265" width="7" customWidth="1"/>
    <col min="266" max="266" width="2.5546875" customWidth="1"/>
    <col min="267" max="268" width="8.44140625" customWidth="1"/>
    <col min="269" max="269" width="2.5546875" customWidth="1"/>
    <col min="270" max="270" width="10.109375" customWidth="1"/>
    <col min="271" max="271" width="6.88671875" customWidth="1"/>
    <col min="272" max="272" width="2.5546875" customWidth="1"/>
    <col min="273" max="273" width="8" customWidth="1"/>
    <col min="274" max="274" width="7.44140625" customWidth="1"/>
    <col min="275" max="275" width="2.44140625" customWidth="1"/>
    <col min="276" max="276" width="9.5546875" customWidth="1"/>
    <col min="277" max="277" width="7.5546875" customWidth="1"/>
    <col min="278" max="278" width="2.5546875" customWidth="1"/>
    <col min="279" max="279" width="10.5546875" bestFit="1" customWidth="1"/>
    <col min="513" max="513" width="22.5546875" customWidth="1"/>
    <col min="514" max="514" width="8.44140625" customWidth="1"/>
    <col min="515" max="515" width="8" customWidth="1"/>
    <col min="516" max="516" width="2.5546875" customWidth="1"/>
    <col min="517" max="517" width="6.5546875" customWidth="1"/>
    <col min="518" max="518" width="6.6640625" customWidth="1"/>
    <col min="519" max="519" width="2.5546875" customWidth="1"/>
    <col min="520" max="520" width="10.109375" customWidth="1"/>
    <col min="521" max="521" width="7" customWidth="1"/>
    <col min="522" max="522" width="2.5546875" customWidth="1"/>
    <col min="523" max="524" width="8.44140625" customWidth="1"/>
    <col min="525" max="525" width="2.5546875" customWidth="1"/>
    <col min="526" max="526" width="10.109375" customWidth="1"/>
    <col min="527" max="527" width="6.88671875" customWidth="1"/>
    <col min="528" max="528" width="2.5546875" customWidth="1"/>
    <col min="529" max="529" width="8" customWidth="1"/>
    <col min="530" max="530" width="7.44140625" customWidth="1"/>
    <col min="531" max="531" width="2.44140625" customWidth="1"/>
    <col min="532" max="532" width="9.5546875" customWidth="1"/>
    <col min="533" max="533" width="7.5546875" customWidth="1"/>
    <col min="534" max="534" width="2.5546875" customWidth="1"/>
    <col min="535" max="535" width="10.5546875" bestFit="1" customWidth="1"/>
    <col min="769" max="769" width="22.5546875" customWidth="1"/>
    <col min="770" max="770" width="8.44140625" customWidth="1"/>
    <col min="771" max="771" width="8" customWidth="1"/>
    <col min="772" max="772" width="2.5546875" customWidth="1"/>
    <col min="773" max="773" width="6.5546875" customWidth="1"/>
    <col min="774" max="774" width="6.6640625" customWidth="1"/>
    <col min="775" max="775" width="2.5546875" customWidth="1"/>
    <col min="776" max="776" width="10.109375" customWidth="1"/>
    <col min="777" max="777" width="7" customWidth="1"/>
    <col min="778" max="778" width="2.5546875" customWidth="1"/>
    <col min="779" max="780" width="8.44140625" customWidth="1"/>
    <col min="781" max="781" width="2.5546875" customWidth="1"/>
    <col min="782" max="782" width="10.109375" customWidth="1"/>
    <col min="783" max="783" width="6.88671875" customWidth="1"/>
    <col min="784" max="784" width="2.5546875" customWidth="1"/>
    <col min="785" max="785" width="8" customWidth="1"/>
    <col min="786" max="786" width="7.44140625" customWidth="1"/>
    <col min="787" max="787" width="2.44140625" customWidth="1"/>
    <col min="788" max="788" width="9.5546875" customWidth="1"/>
    <col min="789" max="789" width="7.5546875" customWidth="1"/>
    <col min="790" max="790" width="2.5546875" customWidth="1"/>
    <col min="791" max="791" width="10.5546875" bestFit="1" customWidth="1"/>
    <col min="1025" max="1025" width="22.5546875" customWidth="1"/>
    <col min="1026" max="1026" width="8.44140625" customWidth="1"/>
    <col min="1027" max="1027" width="8" customWidth="1"/>
    <col min="1028" max="1028" width="2.5546875" customWidth="1"/>
    <col min="1029" max="1029" width="6.5546875" customWidth="1"/>
    <col min="1030" max="1030" width="6.6640625" customWidth="1"/>
    <col min="1031" max="1031" width="2.5546875" customWidth="1"/>
    <col min="1032" max="1032" width="10.109375" customWidth="1"/>
    <col min="1033" max="1033" width="7" customWidth="1"/>
    <col min="1034" max="1034" width="2.5546875" customWidth="1"/>
    <col min="1035" max="1036" width="8.44140625" customWidth="1"/>
    <col min="1037" max="1037" width="2.5546875" customWidth="1"/>
    <col min="1038" max="1038" width="10.109375" customWidth="1"/>
    <col min="1039" max="1039" width="6.88671875" customWidth="1"/>
    <col min="1040" max="1040" width="2.5546875" customWidth="1"/>
    <col min="1041" max="1041" width="8" customWidth="1"/>
    <col min="1042" max="1042" width="7.44140625" customWidth="1"/>
    <col min="1043" max="1043" width="2.44140625" customWidth="1"/>
    <col min="1044" max="1044" width="9.5546875" customWidth="1"/>
    <col min="1045" max="1045" width="7.5546875" customWidth="1"/>
    <col min="1046" max="1046" width="2.5546875" customWidth="1"/>
    <col min="1047" max="1047" width="10.5546875" bestFit="1" customWidth="1"/>
    <col min="1281" max="1281" width="22.5546875" customWidth="1"/>
    <col min="1282" max="1282" width="8.44140625" customWidth="1"/>
    <col min="1283" max="1283" width="8" customWidth="1"/>
    <col min="1284" max="1284" width="2.5546875" customWidth="1"/>
    <col min="1285" max="1285" width="6.5546875" customWidth="1"/>
    <col min="1286" max="1286" width="6.6640625" customWidth="1"/>
    <col min="1287" max="1287" width="2.5546875" customWidth="1"/>
    <col min="1288" max="1288" width="10.109375" customWidth="1"/>
    <col min="1289" max="1289" width="7" customWidth="1"/>
    <col min="1290" max="1290" width="2.5546875" customWidth="1"/>
    <col min="1291" max="1292" width="8.44140625" customWidth="1"/>
    <col min="1293" max="1293" width="2.5546875" customWidth="1"/>
    <col min="1294" max="1294" width="10.109375" customWidth="1"/>
    <col min="1295" max="1295" width="6.88671875" customWidth="1"/>
    <col min="1296" max="1296" width="2.5546875" customWidth="1"/>
    <col min="1297" max="1297" width="8" customWidth="1"/>
    <col min="1298" max="1298" width="7.44140625" customWidth="1"/>
    <col min="1299" max="1299" width="2.44140625" customWidth="1"/>
    <col min="1300" max="1300" width="9.5546875" customWidth="1"/>
    <col min="1301" max="1301" width="7.5546875" customWidth="1"/>
    <col min="1302" max="1302" width="2.5546875" customWidth="1"/>
    <col min="1303" max="1303" width="10.5546875" bestFit="1" customWidth="1"/>
    <col min="1537" max="1537" width="22.5546875" customWidth="1"/>
    <col min="1538" max="1538" width="8.44140625" customWidth="1"/>
    <col min="1539" max="1539" width="8" customWidth="1"/>
    <col min="1540" max="1540" width="2.5546875" customWidth="1"/>
    <col min="1541" max="1541" width="6.5546875" customWidth="1"/>
    <col min="1542" max="1542" width="6.6640625" customWidth="1"/>
    <col min="1543" max="1543" width="2.5546875" customWidth="1"/>
    <col min="1544" max="1544" width="10.109375" customWidth="1"/>
    <col min="1545" max="1545" width="7" customWidth="1"/>
    <col min="1546" max="1546" width="2.5546875" customWidth="1"/>
    <col min="1547" max="1548" width="8.44140625" customWidth="1"/>
    <col min="1549" max="1549" width="2.5546875" customWidth="1"/>
    <col min="1550" max="1550" width="10.109375" customWidth="1"/>
    <col min="1551" max="1551" width="6.88671875" customWidth="1"/>
    <col min="1552" max="1552" width="2.5546875" customWidth="1"/>
    <col min="1553" max="1553" width="8" customWidth="1"/>
    <col min="1554" max="1554" width="7.44140625" customWidth="1"/>
    <col min="1555" max="1555" width="2.44140625" customWidth="1"/>
    <col min="1556" max="1556" width="9.5546875" customWidth="1"/>
    <col min="1557" max="1557" width="7.5546875" customWidth="1"/>
    <col min="1558" max="1558" width="2.5546875" customWidth="1"/>
    <col min="1559" max="1559" width="10.5546875" bestFit="1" customWidth="1"/>
    <col min="1793" max="1793" width="22.5546875" customWidth="1"/>
    <col min="1794" max="1794" width="8.44140625" customWidth="1"/>
    <col min="1795" max="1795" width="8" customWidth="1"/>
    <col min="1796" max="1796" width="2.5546875" customWidth="1"/>
    <col min="1797" max="1797" width="6.5546875" customWidth="1"/>
    <col min="1798" max="1798" width="6.6640625" customWidth="1"/>
    <col min="1799" max="1799" width="2.5546875" customWidth="1"/>
    <col min="1800" max="1800" width="10.109375" customWidth="1"/>
    <col min="1801" max="1801" width="7" customWidth="1"/>
    <col min="1802" max="1802" width="2.5546875" customWidth="1"/>
    <col min="1803" max="1804" width="8.44140625" customWidth="1"/>
    <col min="1805" max="1805" width="2.5546875" customWidth="1"/>
    <col min="1806" max="1806" width="10.109375" customWidth="1"/>
    <col min="1807" max="1807" width="6.88671875" customWidth="1"/>
    <col min="1808" max="1808" width="2.5546875" customWidth="1"/>
    <col min="1809" max="1809" width="8" customWidth="1"/>
    <col min="1810" max="1810" width="7.44140625" customWidth="1"/>
    <col min="1811" max="1811" width="2.44140625" customWidth="1"/>
    <col min="1812" max="1812" width="9.5546875" customWidth="1"/>
    <col min="1813" max="1813" width="7.5546875" customWidth="1"/>
    <col min="1814" max="1814" width="2.5546875" customWidth="1"/>
    <col min="1815" max="1815" width="10.5546875" bestFit="1" customWidth="1"/>
    <col min="2049" max="2049" width="22.5546875" customWidth="1"/>
    <col min="2050" max="2050" width="8.44140625" customWidth="1"/>
    <col min="2051" max="2051" width="8" customWidth="1"/>
    <col min="2052" max="2052" width="2.5546875" customWidth="1"/>
    <col min="2053" max="2053" width="6.5546875" customWidth="1"/>
    <col min="2054" max="2054" width="6.6640625" customWidth="1"/>
    <col min="2055" max="2055" width="2.5546875" customWidth="1"/>
    <col min="2056" max="2056" width="10.109375" customWidth="1"/>
    <col min="2057" max="2057" width="7" customWidth="1"/>
    <col min="2058" max="2058" width="2.5546875" customWidth="1"/>
    <col min="2059" max="2060" width="8.44140625" customWidth="1"/>
    <col min="2061" max="2061" width="2.5546875" customWidth="1"/>
    <col min="2062" max="2062" width="10.109375" customWidth="1"/>
    <col min="2063" max="2063" width="6.88671875" customWidth="1"/>
    <col min="2064" max="2064" width="2.5546875" customWidth="1"/>
    <col min="2065" max="2065" width="8" customWidth="1"/>
    <col min="2066" max="2066" width="7.44140625" customWidth="1"/>
    <col min="2067" max="2067" width="2.44140625" customWidth="1"/>
    <col min="2068" max="2068" width="9.5546875" customWidth="1"/>
    <col min="2069" max="2069" width="7.5546875" customWidth="1"/>
    <col min="2070" max="2070" width="2.5546875" customWidth="1"/>
    <col min="2071" max="2071" width="10.5546875" bestFit="1" customWidth="1"/>
    <col min="2305" max="2305" width="22.5546875" customWidth="1"/>
    <col min="2306" max="2306" width="8.44140625" customWidth="1"/>
    <col min="2307" max="2307" width="8" customWidth="1"/>
    <col min="2308" max="2308" width="2.5546875" customWidth="1"/>
    <col min="2309" max="2309" width="6.5546875" customWidth="1"/>
    <col min="2310" max="2310" width="6.6640625" customWidth="1"/>
    <col min="2311" max="2311" width="2.5546875" customWidth="1"/>
    <col min="2312" max="2312" width="10.109375" customWidth="1"/>
    <col min="2313" max="2313" width="7" customWidth="1"/>
    <col min="2314" max="2314" width="2.5546875" customWidth="1"/>
    <col min="2315" max="2316" width="8.44140625" customWidth="1"/>
    <col min="2317" max="2317" width="2.5546875" customWidth="1"/>
    <col min="2318" max="2318" width="10.109375" customWidth="1"/>
    <col min="2319" max="2319" width="6.88671875" customWidth="1"/>
    <col min="2320" max="2320" width="2.5546875" customWidth="1"/>
    <col min="2321" max="2321" width="8" customWidth="1"/>
    <col min="2322" max="2322" width="7.44140625" customWidth="1"/>
    <col min="2323" max="2323" width="2.44140625" customWidth="1"/>
    <col min="2324" max="2324" width="9.5546875" customWidth="1"/>
    <col min="2325" max="2325" width="7.5546875" customWidth="1"/>
    <col min="2326" max="2326" width="2.5546875" customWidth="1"/>
    <col min="2327" max="2327" width="10.5546875" bestFit="1" customWidth="1"/>
    <col min="2561" max="2561" width="22.5546875" customWidth="1"/>
    <col min="2562" max="2562" width="8.44140625" customWidth="1"/>
    <col min="2563" max="2563" width="8" customWidth="1"/>
    <col min="2564" max="2564" width="2.5546875" customWidth="1"/>
    <col min="2565" max="2565" width="6.5546875" customWidth="1"/>
    <col min="2566" max="2566" width="6.6640625" customWidth="1"/>
    <col min="2567" max="2567" width="2.5546875" customWidth="1"/>
    <col min="2568" max="2568" width="10.109375" customWidth="1"/>
    <col min="2569" max="2569" width="7" customWidth="1"/>
    <col min="2570" max="2570" width="2.5546875" customWidth="1"/>
    <col min="2571" max="2572" width="8.44140625" customWidth="1"/>
    <col min="2573" max="2573" width="2.5546875" customWidth="1"/>
    <col min="2574" max="2574" width="10.109375" customWidth="1"/>
    <col min="2575" max="2575" width="6.88671875" customWidth="1"/>
    <col min="2576" max="2576" width="2.5546875" customWidth="1"/>
    <col min="2577" max="2577" width="8" customWidth="1"/>
    <col min="2578" max="2578" width="7.44140625" customWidth="1"/>
    <col min="2579" max="2579" width="2.44140625" customWidth="1"/>
    <col min="2580" max="2580" width="9.5546875" customWidth="1"/>
    <col min="2581" max="2581" width="7.5546875" customWidth="1"/>
    <col min="2582" max="2582" width="2.5546875" customWidth="1"/>
    <col min="2583" max="2583" width="10.5546875" bestFit="1" customWidth="1"/>
    <col min="2817" max="2817" width="22.5546875" customWidth="1"/>
    <col min="2818" max="2818" width="8.44140625" customWidth="1"/>
    <col min="2819" max="2819" width="8" customWidth="1"/>
    <col min="2820" max="2820" width="2.5546875" customWidth="1"/>
    <col min="2821" max="2821" width="6.5546875" customWidth="1"/>
    <col min="2822" max="2822" width="6.6640625" customWidth="1"/>
    <col min="2823" max="2823" width="2.5546875" customWidth="1"/>
    <col min="2824" max="2824" width="10.109375" customWidth="1"/>
    <col min="2825" max="2825" width="7" customWidth="1"/>
    <col min="2826" max="2826" width="2.5546875" customWidth="1"/>
    <col min="2827" max="2828" width="8.44140625" customWidth="1"/>
    <col min="2829" max="2829" width="2.5546875" customWidth="1"/>
    <col min="2830" max="2830" width="10.109375" customWidth="1"/>
    <col min="2831" max="2831" width="6.88671875" customWidth="1"/>
    <col min="2832" max="2832" width="2.5546875" customWidth="1"/>
    <col min="2833" max="2833" width="8" customWidth="1"/>
    <col min="2834" max="2834" width="7.44140625" customWidth="1"/>
    <col min="2835" max="2835" width="2.44140625" customWidth="1"/>
    <col min="2836" max="2836" width="9.5546875" customWidth="1"/>
    <col min="2837" max="2837" width="7.5546875" customWidth="1"/>
    <col min="2838" max="2838" width="2.5546875" customWidth="1"/>
    <col min="2839" max="2839" width="10.5546875" bestFit="1" customWidth="1"/>
    <col min="3073" max="3073" width="22.5546875" customWidth="1"/>
    <col min="3074" max="3074" width="8.44140625" customWidth="1"/>
    <col min="3075" max="3075" width="8" customWidth="1"/>
    <col min="3076" max="3076" width="2.5546875" customWidth="1"/>
    <col min="3077" max="3077" width="6.5546875" customWidth="1"/>
    <col min="3078" max="3078" width="6.6640625" customWidth="1"/>
    <col min="3079" max="3079" width="2.5546875" customWidth="1"/>
    <col min="3080" max="3080" width="10.109375" customWidth="1"/>
    <col min="3081" max="3081" width="7" customWidth="1"/>
    <col min="3082" max="3082" width="2.5546875" customWidth="1"/>
    <col min="3083" max="3084" width="8.44140625" customWidth="1"/>
    <col min="3085" max="3085" width="2.5546875" customWidth="1"/>
    <col min="3086" max="3086" width="10.109375" customWidth="1"/>
    <col min="3087" max="3087" width="6.88671875" customWidth="1"/>
    <col min="3088" max="3088" width="2.5546875" customWidth="1"/>
    <col min="3089" max="3089" width="8" customWidth="1"/>
    <col min="3090" max="3090" width="7.44140625" customWidth="1"/>
    <col min="3091" max="3091" width="2.44140625" customWidth="1"/>
    <col min="3092" max="3092" width="9.5546875" customWidth="1"/>
    <col min="3093" max="3093" width="7.5546875" customWidth="1"/>
    <col min="3094" max="3094" width="2.5546875" customWidth="1"/>
    <col min="3095" max="3095" width="10.5546875" bestFit="1" customWidth="1"/>
    <col min="3329" max="3329" width="22.5546875" customWidth="1"/>
    <col min="3330" max="3330" width="8.44140625" customWidth="1"/>
    <col min="3331" max="3331" width="8" customWidth="1"/>
    <col min="3332" max="3332" width="2.5546875" customWidth="1"/>
    <col min="3333" max="3333" width="6.5546875" customWidth="1"/>
    <col min="3334" max="3334" width="6.6640625" customWidth="1"/>
    <col min="3335" max="3335" width="2.5546875" customWidth="1"/>
    <col min="3336" max="3336" width="10.109375" customWidth="1"/>
    <col min="3337" max="3337" width="7" customWidth="1"/>
    <col min="3338" max="3338" width="2.5546875" customWidth="1"/>
    <col min="3339" max="3340" width="8.44140625" customWidth="1"/>
    <col min="3341" max="3341" width="2.5546875" customWidth="1"/>
    <col min="3342" max="3342" width="10.109375" customWidth="1"/>
    <col min="3343" max="3343" width="6.88671875" customWidth="1"/>
    <col min="3344" max="3344" width="2.5546875" customWidth="1"/>
    <col min="3345" max="3345" width="8" customWidth="1"/>
    <col min="3346" max="3346" width="7.44140625" customWidth="1"/>
    <col min="3347" max="3347" width="2.44140625" customWidth="1"/>
    <col min="3348" max="3348" width="9.5546875" customWidth="1"/>
    <col min="3349" max="3349" width="7.5546875" customWidth="1"/>
    <col min="3350" max="3350" width="2.5546875" customWidth="1"/>
    <col min="3351" max="3351" width="10.5546875" bestFit="1" customWidth="1"/>
    <col min="3585" max="3585" width="22.5546875" customWidth="1"/>
    <col min="3586" max="3586" width="8.44140625" customWidth="1"/>
    <col min="3587" max="3587" width="8" customWidth="1"/>
    <col min="3588" max="3588" width="2.5546875" customWidth="1"/>
    <col min="3589" max="3589" width="6.5546875" customWidth="1"/>
    <col min="3590" max="3590" width="6.6640625" customWidth="1"/>
    <col min="3591" max="3591" width="2.5546875" customWidth="1"/>
    <col min="3592" max="3592" width="10.109375" customWidth="1"/>
    <col min="3593" max="3593" width="7" customWidth="1"/>
    <col min="3594" max="3594" width="2.5546875" customWidth="1"/>
    <col min="3595" max="3596" width="8.44140625" customWidth="1"/>
    <col min="3597" max="3597" width="2.5546875" customWidth="1"/>
    <col min="3598" max="3598" width="10.109375" customWidth="1"/>
    <col min="3599" max="3599" width="6.88671875" customWidth="1"/>
    <col min="3600" max="3600" width="2.5546875" customWidth="1"/>
    <col min="3601" max="3601" width="8" customWidth="1"/>
    <col min="3602" max="3602" width="7.44140625" customWidth="1"/>
    <col min="3603" max="3603" width="2.44140625" customWidth="1"/>
    <col min="3604" max="3604" width="9.5546875" customWidth="1"/>
    <col min="3605" max="3605" width="7.5546875" customWidth="1"/>
    <col min="3606" max="3606" width="2.5546875" customWidth="1"/>
    <col min="3607" max="3607" width="10.5546875" bestFit="1" customWidth="1"/>
    <col min="3841" max="3841" width="22.5546875" customWidth="1"/>
    <col min="3842" max="3842" width="8.44140625" customWidth="1"/>
    <col min="3843" max="3843" width="8" customWidth="1"/>
    <col min="3844" max="3844" width="2.5546875" customWidth="1"/>
    <col min="3845" max="3845" width="6.5546875" customWidth="1"/>
    <col min="3846" max="3846" width="6.6640625" customWidth="1"/>
    <col min="3847" max="3847" width="2.5546875" customWidth="1"/>
    <col min="3848" max="3848" width="10.109375" customWidth="1"/>
    <col min="3849" max="3849" width="7" customWidth="1"/>
    <col min="3850" max="3850" width="2.5546875" customWidth="1"/>
    <col min="3851" max="3852" width="8.44140625" customWidth="1"/>
    <col min="3853" max="3853" width="2.5546875" customWidth="1"/>
    <col min="3854" max="3854" width="10.109375" customWidth="1"/>
    <col min="3855" max="3855" width="6.88671875" customWidth="1"/>
    <col min="3856" max="3856" width="2.5546875" customWidth="1"/>
    <col min="3857" max="3857" width="8" customWidth="1"/>
    <col min="3858" max="3858" width="7.44140625" customWidth="1"/>
    <col min="3859" max="3859" width="2.44140625" customWidth="1"/>
    <col min="3860" max="3860" width="9.5546875" customWidth="1"/>
    <col min="3861" max="3861" width="7.5546875" customWidth="1"/>
    <col min="3862" max="3862" width="2.5546875" customWidth="1"/>
    <col min="3863" max="3863" width="10.5546875" bestFit="1" customWidth="1"/>
    <col min="4097" max="4097" width="22.5546875" customWidth="1"/>
    <col min="4098" max="4098" width="8.44140625" customWidth="1"/>
    <col min="4099" max="4099" width="8" customWidth="1"/>
    <col min="4100" max="4100" width="2.5546875" customWidth="1"/>
    <col min="4101" max="4101" width="6.5546875" customWidth="1"/>
    <col min="4102" max="4102" width="6.6640625" customWidth="1"/>
    <col min="4103" max="4103" width="2.5546875" customWidth="1"/>
    <col min="4104" max="4104" width="10.109375" customWidth="1"/>
    <col min="4105" max="4105" width="7" customWidth="1"/>
    <col min="4106" max="4106" width="2.5546875" customWidth="1"/>
    <col min="4107" max="4108" width="8.44140625" customWidth="1"/>
    <col min="4109" max="4109" width="2.5546875" customWidth="1"/>
    <col min="4110" max="4110" width="10.109375" customWidth="1"/>
    <col min="4111" max="4111" width="6.88671875" customWidth="1"/>
    <col min="4112" max="4112" width="2.5546875" customWidth="1"/>
    <col min="4113" max="4113" width="8" customWidth="1"/>
    <col min="4114" max="4114" width="7.44140625" customWidth="1"/>
    <col min="4115" max="4115" width="2.44140625" customWidth="1"/>
    <col min="4116" max="4116" width="9.5546875" customWidth="1"/>
    <col min="4117" max="4117" width="7.5546875" customWidth="1"/>
    <col min="4118" max="4118" width="2.5546875" customWidth="1"/>
    <col min="4119" max="4119" width="10.5546875" bestFit="1" customWidth="1"/>
    <col min="4353" max="4353" width="22.5546875" customWidth="1"/>
    <col min="4354" max="4354" width="8.44140625" customWidth="1"/>
    <col min="4355" max="4355" width="8" customWidth="1"/>
    <col min="4356" max="4356" width="2.5546875" customWidth="1"/>
    <col min="4357" max="4357" width="6.5546875" customWidth="1"/>
    <col min="4358" max="4358" width="6.6640625" customWidth="1"/>
    <col min="4359" max="4359" width="2.5546875" customWidth="1"/>
    <col min="4360" max="4360" width="10.109375" customWidth="1"/>
    <col min="4361" max="4361" width="7" customWidth="1"/>
    <col min="4362" max="4362" width="2.5546875" customWidth="1"/>
    <col min="4363" max="4364" width="8.44140625" customWidth="1"/>
    <col min="4365" max="4365" width="2.5546875" customWidth="1"/>
    <col min="4366" max="4366" width="10.109375" customWidth="1"/>
    <col min="4367" max="4367" width="6.88671875" customWidth="1"/>
    <col min="4368" max="4368" width="2.5546875" customWidth="1"/>
    <col min="4369" max="4369" width="8" customWidth="1"/>
    <col min="4370" max="4370" width="7.44140625" customWidth="1"/>
    <col min="4371" max="4371" width="2.44140625" customWidth="1"/>
    <col min="4372" max="4372" width="9.5546875" customWidth="1"/>
    <col min="4373" max="4373" width="7.5546875" customWidth="1"/>
    <col min="4374" max="4374" width="2.5546875" customWidth="1"/>
    <col min="4375" max="4375" width="10.5546875" bestFit="1" customWidth="1"/>
    <col min="4609" max="4609" width="22.5546875" customWidth="1"/>
    <col min="4610" max="4610" width="8.44140625" customWidth="1"/>
    <col min="4611" max="4611" width="8" customWidth="1"/>
    <col min="4612" max="4612" width="2.5546875" customWidth="1"/>
    <col min="4613" max="4613" width="6.5546875" customWidth="1"/>
    <col min="4614" max="4614" width="6.6640625" customWidth="1"/>
    <col min="4615" max="4615" width="2.5546875" customWidth="1"/>
    <col min="4616" max="4616" width="10.109375" customWidth="1"/>
    <col min="4617" max="4617" width="7" customWidth="1"/>
    <col min="4618" max="4618" width="2.5546875" customWidth="1"/>
    <col min="4619" max="4620" width="8.44140625" customWidth="1"/>
    <col min="4621" max="4621" width="2.5546875" customWidth="1"/>
    <col min="4622" max="4622" width="10.109375" customWidth="1"/>
    <col min="4623" max="4623" width="6.88671875" customWidth="1"/>
    <col min="4624" max="4624" width="2.5546875" customWidth="1"/>
    <col min="4625" max="4625" width="8" customWidth="1"/>
    <col min="4626" max="4626" width="7.44140625" customWidth="1"/>
    <col min="4627" max="4627" width="2.44140625" customWidth="1"/>
    <col min="4628" max="4628" width="9.5546875" customWidth="1"/>
    <col min="4629" max="4629" width="7.5546875" customWidth="1"/>
    <col min="4630" max="4630" width="2.5546875" customWidth="1"/>
    <col min="4631" max="4631" width="10.5546875" bestFit="1" customWidth="1"/>
    <col min="4865" max="4865" width="22.5546875" customWidth="1"/>
    <col min="4866" max="4866" width="8.44140625" customWidth="1"/>
    <col min="4867" max="4867" width="8" customWidth="1"/>
    <col min="4868" max="4868" width="2.5546875" customWidth="1"/>
    <col min="4869" max="4869" width="6.5546875" customWidth="1"/>
    <col min="4870" max="4870" width="6.6640625" customWidth="1"/>
    <col min="4871" max="4871" width="2.5546875" customWidth="1"/>
    <col min="4872" max="4872" width="10.109375" customWidth="1"/>
    <col min="4873" max="4873" width="7" customWidth="1"/>
    <col min="4874" max="4874" width="2.5546875" customWidth="1"/>
    <col min="4875" max="4876" width="8.44140625" customWidth="1"/>
    <col min="4877" max="4877" width="2.5546875" customWidth="1"/>
    <col min="4878" max="4878" width="10.109375" customWidth="1"/>
    <col min="4879" max="4879" width="6.88671875" customWidth="1"/>
    <col min="4880" max="4880" width="2.5546875" customWidth="1"/>
    <col min="4881" max="4881" width="8" customWidth="1"/>
    <col min="4882" max="4882" width="7.44140625" customWidth="1"/>
    <col min="4883" max="4883" width="2.44140625" customWidth="1"/>
    <col min="4884" max="4884" width="9.5546875" customWidth="1"/>
    <col min="4885" max="4885" width="7.5546875" customWidth="1"/>
    <col min="4886" max="4886" width="2.5546875" customWidth="1"/>
    <col min="4887" max="4887" width="10.5546875" bestFit="1" customWidth="1"/>
    <col min="5121" max="5121" width="22.5546875" customWidth="1"/>
    <col min="5122" max="5122" width="8.44140625" customWidth="1"/>
    <col min="5123" max="5123" width="8" customWidth="1"/>
    <col min="5124" max="5124" width="2.5546875" customWidth="1"/>
    <col min="5125" max="5125" width="6.5546875" customWidth="1"/>
    <col min="5126" max="5126" width="6.6640625" customWidth="1"/>
    <col min="5127" max="5127" width="2.5546875" customWidth="1"/>
    <col min="5128" max="5128" width="10.109375" customWidth="1"/>
    <col min="5129" max="5129" width="7" customWidth="1"/>
    <col min="5130" max="5130" width="2.5546875" customWidth="1"/>
    <col min="5131" max="5132" width="8.44140625" customWidth="1"/>
    <col min="5133" max="5133" width="2.5546875" customWidth="1"/>
    <col min="5134" max="5134" width="10.109375" customWidth="1"/>
    <col min="5135" max="5135" width="6.88671875" customWidth="1"/>
    <col min="5136" max="5136" width="2.5546875" customWidth="1"/>
    <col min="5137" max="5137" width="8" customWidth="1"/>
    <col min="5138" max="5138" width="7.44140625" customWidth="1"/>
    <col min="5139" max="5139" width="2.44140625" customWidth="1"/>
    <col min="5140" max="5140" width="9.5546875" customWidth="1"/>
    <col min="5141" max="5141" width="7.5546875" customWidth="1"/>
    <col min="5142" max="5142" width="2.5546875" customWidth="1"/>
    <col min="5143" max="5143" width="10.5546875" bestFit="1" customWidth="1"/>
    <col min="5377" max="5377" width="22.5546875" customWidth="1"/>
    <col min="5378" max="5378" width="8.44140625" customWidth="1"/>
    <col min="5379" max="5379" width="8" customWidth="1"/>
    <col min="5380" max="5380" width="2.5546875" customWidth="1"/>
    <col min="5381" max="5381" width="6.5546875" customWidth="1"/>
    <col min="5382" max="5382" width="6.6640625" customWidth="1"/>
    <col min="5383" max="5383" width="2.5546875" customWidth="1"/>
    <col min="5384" max="5384" width="10.109375" customWidth="1"/>
    <col min="5385" max="5385" width="7" customWidth="1"/>
    <col min="5386" max="5386" width="2.5546875" customWidth="1"/>
    <col min="5387" max="5388" width="8.44140625" customWidth="1"/>
    <col min="5389" max="5389" width="2.5546875" customWidth="1"/>
    <col min="5390" max="5390" width="10.109375" customWidth="1"/>
    <col min="5391" max="5391" width="6.88671875" customWidth="1"/>
    <col min="5392" max="5392" width="2.5546875" customWidth="1"/>
    <col min="5393" max="5393" width="8" customWidth="1"/>
    <col min="5394" max="5394" width="7.44140625" customWidth="1"/>
    <col min="5395" max="5395" width="2.44140625" customWidth="1"/>
    <col min="5396" max="5396" width="9.5546875" customWidth="1"/>
    <col min="5397" max="5397" width="7.5546875" customWidth="1"/>
    <col min="5398" max="5398" width="2.5546875" customWidth="1"/>
    <col min="5399" max="5399" width="10.5546875" bestFit="1" customWidth="1"/>
    <col min="5633" max="5633" width="22.5546875" customWidth="1"/>
    <col min="5634" max="5634" width="8.44140625" customWidth="1"/>
    <col min="5635" max="5635" width="8" customWidth="1"/>
    <col min="5636" max="5636" width="2.5546875" customWidth="1"/>
    <col min="5637" max="5637" width="6.5546875" customWidth="1"/>
    <col min="5638" max="5638" width="6.6640625" customWidth="1"/>
    <col min="5639" max="5639" width="2.5546875" customWidth="1"/>
    <col min="5640" max="5640" width="10.109375" customWidth="1"/>
    <col min="5641" max="5641" width="7" customWidth="1"/>
    <col min="5642" max="5642" width="2.5546875" customWidth="1"/>
    <col min="5643" max="5644" width="8.44140625" customWidth="1"/>
    <col min="5645" max="5645" width="2.5546875" customWidth="1"/>
    <col min="5646" max="5646" width="10.109375" customWidth="1"/>
    <col min="5647" max="5647" width="6.88671875" customWidth="1"/>
    <col min="5648" max="5648" width="2.5546875" customWidth="1"/>
    <col min="5649" max="5649" width="8" customWidth="1"/>
    <col min="5650" max="5650" width="7.44140625" customWidth="1"/>
    <col min="5651" max="5651" width="2.44140625" customWidth="1"/>
    <col min="5652" max="5652" width="9.5546875" customWidth="1"/>
    <col min="5653" max="5653" width="7.5546875" customWidth="1"/>
    <col min="5654" max="5654" width="2.5546875" customWidth="1"/>
    <col min="5655" max="5655" width="10.5546875" bestFit="1" customWidth="1"/>
    <col min="5889" max="5889" width="22.5546875" customWidth="1"/>
    <col min="5890" max="5890" width="8.44140625" customWidth="1"/>
    <col min="5891" max="5891" width="8" customWidth="1"/>
    <col min="5892" max="5892" width="2.5546875" customWidth="1"/>
    <col min="5893" max="5893" width="6.5546875" customWidth="1"/>
    <col min="5894" max="5894" width="6.6640625" customWidth="1"/>
    <col min="5895" max="5895" width="2.5546875" customWidth="1"/>
    <col min="5896" max="5896" width="10.109375" customWidth="1"/>
    <col min="5897" max="5897" width="7" customWidth="1"/>
    <col min="5898" max="5898" width="2.5546875" customWidth="1"/>
    <col min="5899" max="5900" width="8.44140625" customWidth="1"/>
    <col min="5901" max="5901" width="2.5546875" customWidth="1"/>
    <col min="5902" max="5902" width="10.109375" customWidth="1"/>
    <col min="5903" max="5903" width="6.88671875" customWidth="1"/>
    <col min="5904" max="5904" width="2.5546875" customWidth="1"/>
    <col min="5905" max="5905" width="8" customWidth="1"/>
    <col min="5906" max="5906" width="7.44140625" customWidth="1"/>
    <col min="5907" max="5907" width="2.44140625" customWidth="1"/>
    <col min="5908" max="5908" width="9.5546875" customWidth="1"/>
    <col min="5909" max="5909" width="7.5546875" customWidth="1"/>
    <col min="5910" max="5910" width="2.5546875" customWidth="1"/>
    <col min="5911" max="5911" width="10.5546875" bestFit="1" customWidth="1"/>
    <col min="6145" max="6145" width="22.5546875" customWidth="1"/>
    <col min="6146" max="6146" width="8.44140625" customWidth="1"/>
    <col min="6147" max="6147" width="8" customWidth="1"/>
    <col min="6148" max="6148" width="2.5546875" customWidth="1"/>
    <col min="6149" max="6149" width="6.5546875" customWidth="1"/>
    <col min="6150" max="6150" width="6.6640625" customWidth="1"/>
    <col min="6151" max="6151" width="2.5546875" customWidth="1"/>
    <col min="6152" max="6152" width="10.109375" customWidth="1"/>
    <col min="6153" max="6153" width="7" customWidth="1"/>
    <col min="6154" max="6154" width="2.5546875" customWidth="1"/>
    <col min="6155" max="6156" width="8.44140625" customWidth="1"/>
    <col min="6157" max="6157" width="2.5546875" customWidth="1"/>
    <col min="6158" max="6158" width="10.109375" customWidth="1"/>
    <col min="6159" max="6159" width="6.88671875" customWidth="1"/>
    <col min="6160" max="6160" width="2.5546875" customWidth="1"/>
    <col min="6161" max="6161" width="8" customWidth="1"/>
    <col min="6162" max="6162" width="7.44140625" customWidth="1"/>
    <col min="6163" max="6163" width="2.44140625" customWidth="1"/>
    <col min="6164" max="6164" width="9.5546875" customWidth="1"/>
    <col min="6165" max="6165" width="7.5546875" customWidth="1"/>
    <col min="6166" max="6166" width="2.5546875" customWidth="1"/>
    <col min="6167" max="6167" width="10.5546875" bestFit="1" customWidth="1"/>
    <col min="6401" max="6401" width="22.5546875" customWidth="1"/>
    <col min="6402" max="6402" width="8.44140625" customWidth="1"/>
    <col min="6403" max="6403" width="8" customWidth="1"/>
    <col min="6404" max="6404" width="2.5546875" customWidth="1"/>
    <col min="6405" max="6405" width="6.5546875" customWidth="1"/>
    <col min="6406" max="6406" width="6.6640625" customWidth="1"/>
    <col min="6407" max="6407" width="2.5546875" customWidth="1"/>
    <col min="6408" max="6408" width="10.109375" customWidth="1"/>
    <col min="6409" max="6409" width="7" customWidth="1"/>
    <col min="6410" max="6410" width="2.5546875" customWidth="1"/>
    <col min="6411" max="6412" width="8.44140625" customWidth="1"/>
    <col min="6413" max="6413" width="2.5546875" customWidth="1"/>
    <col min="6414" max="6414" width="10.109375" customWidth="1"/>
    <col min="6415" max="6415" width="6.88671875" customWidth="1"/>
    <col min="6416" max="6416" width="2.5546875" customWidth="1"/>
    <col min="6417" max="6417" width="8" customWidth="1"/>
    <col min="6418" max="6418" width="7.44140625" customWidth="1"/>
    <col min="6419" max="6419" width="2.44140625" customWidth="1"/>
    <col min="6420" max="6420" width="9.5546875" customWidth="1"/>
    <col min="6421" max="6421" width="7.5546875" customWidth="1"/>
    <col min="6422" max="6422" width="2.5546875" customWidth="1"/>
    <col min="6423" max="6423" width="10.5546875" bestFit="1" customWidth="1"/>
    <col min="6657" max="6657" width="22.5546875" customWidth="1"/>
    <col min="6658" max="6658" width="8.44140625" customWidth="1"/>
    <col min="6659" max="6659" width="8" customWidth="1"/>
    <col min="6660" max="6660" width="2.5546875" customWidth="1"/>
    <col min="6661" max="6661" width="6.5546875" customWidth="1"/>
    <col min="6662" max="6662" width="6.6640625" customWidth="1"/>
    <col min="6663" max="6663" width="2.5546875" customWidth="1"/>
    <col min="6664" max="6664" width="10.109375" customWidth="1"/>
    <col min="6665" max="6665" width="7" customWidth="1"/>
    <col min="6666" max="6666" width="2.5546875" customWidth="1"/>
    <col min="6667" max="6668" width="8.44140625" customWidth="1"/>
    <col min="6669" max="6669" width="2.5546875" customWidth="1"/>
    <col min="6670" max="6670" width="10.109375" customWidth="1"/>
    <col min="6671" max="6671" width="6.88671875" customWidth="1"/>
    <col min="6672" max="6672" width="2.5546875" customWidth="1"/>
    <col min="6673" max="6673" width="8" customWidth="1"/>
    <col min="6674" max="6674" width="7.44140625" customWidth="1"/>
    <col min="6675" max="6675" width="2.44140625" customWidth="1"/>
    <col min="6676" max="6676" width="9.5546875" customWidth="1"/>
    <col min="6677" max="6677" width="7.5546875" customWidth="1"/>
    <col min="6678" max="6678" width="2.5546875" customWidth="1"/>
    <col min="6679" max="6679" width="10.5546875" bestFit="1" customWidth="1"/>
    <col min="6913" max="6913" width="22.5546875" customWidth="1"/>
    <col min="6914" max="6914" width="8.44140625" customWidth="1"/>
    <col min="6915" max="6915" width="8" customWidth="1"/>
    <col min="6916" max="6916" width="2.5546875" customWidth="1"/>
    <col min="6917" max="6917" width="6.5546875" customWidth="1"/>
    <col min="6918" max="6918" width="6.6640625" customWidth="1"/>
    <col min="6919" max="6919" width="2.5546875" customWidth="1"/>
    <col min="6920" max="6920" width="10.109375" customWidth="1"/>
    <col min="6921" max="6921" width="7" customWidth="1"/>
    <col min="6922" max="6922" width="2.5546875" customWidth="1"/>
    <col min="6923" max="6924" width="8.44140625" customWidth="1"/>
    <col min="6925" max="6925" width="2.5546875" customWidth="1"/>
    <col min="6926" max="6926" width="10.109375" customWidth="1"/>
    <col min="6927" max="6927" width="6.88671875" customWidth="1"/>
    <col min="6928" max="6928" width="2.5546875" customWidth="1"/>
    <col min="6929" max="6929" width="8" customWidth="1"/>
    <col min="6930" max="6930" width="7.44140625" customWidth="1"/>
    <col min="6931" max="6931" width="2.44140625" customWidth="1"/>
    <col min="6932" max="6932" width="9.5546875" customWidth="1"/>
    <col min="6933" max="6933" width="7.5546875" customWidth="1"/>
    <col min="6934" max="6934" width="2.5546875" customWidth="1"/>
    <col min="6935" max="6935" width="10.5546875" bestFit="1" customWidth="1"/>
    <col min="7169" max="7169" width="22.5546875" customWidth="1"/>
    <col min="7170" max="7170" width="8.44140625" customWidth="1"/>
    <col min="7171" max="7171" width="8" customWidth="1"/>
    <col min="7172" max="7172" width="2.5546875" customWidth="1"/>
    <col min="7173" max="7173" width="6.5546875" customWidth="1"/>
    <col min="7174" max="7174" width="6.6640625" customWidth="1"/>
    <col min="7175" max="7175" width="2.5546875" customWidth="1"/>
    <col min="7176" max="7176" width="10.109375" customWidth="1"/>
    <col min="7177" max="7177" width="7" customWidth="1"/>
    <col min="7178" max="7178" width="2.5546875" customWidth="1"/>
    <col min="7179" max="7180" width="8.44140625" customWidth="1"/>
    <col min="7181" max="7181" width="2.5546875" customWidth="1"/>
    <col min="7182" max="7182" width="10.109375" customWidth="1"/>
    <col min="7183" max="7183" width="6.88671875" customWidth="1"/>
    <col min="7184" max="7184" width="2.5546875" customWidth="1"/>
    <col min="7185" max="7185" width="8" customWidth="1"/>
    <col min="7186" max="7186" width="7.44140625" customWidth="1"/>
    <col min="7187" max="7187" width="2.44140625" customWidth="1"/>
    <col min="7188" max="7188" width="9.5546875" customWidth="1"/>
    <col min="7189" max="7189" width="7.5546875" customWidth="1"/>
    <col min="7190" max="7190" width="2.5546875" customWidth="1"/>
    <col min="7191" max="7191" width="10.5546875" bestFit="1" customWidth="1"/>
    <col min="7425" max="7425" width="22.5546875" customWidth="1"/>
    <col min="7426" max="7426" width="8.44140625" customWidth="1"/>
    <col min="7427" max="7427" width="8" customWidth="1"/>
    <col min="7428" max="7428" width="2.5546875" customWidth="1"/>
    <col min="7429" max="7429" width="6.5546875" customWidth="1"/>
    <col min="7430" max="7430" width="6.6640625" customWidth="1"/>
    <col min="7431" max="7431" width="2.5546875" customWidth="1"/>
    <col min="7432" max="7432" width="10.109375" customWidth="1"/>
    <col min="7433" max="7433" width="7" customWidth="1"/>
    <col min="7434" max="7434" width="2.5546875" customWidth="1"/>
    <col min="7435" max="7436" width="8.44140625" customWidth="1"/>
    <col min="7437" max="7437" width="2.5546875" customWidth="1"/>
    <col min="7438" max="7438" width="10.109375" customWidth="1"/>
    <col min="7439" max="7439" width="6.88671875" customWidth="1"/>
    <col min="7440" max="7440" width="2.5546875" customWidth="1"/>
    <col min="7441" max="7441" width="8" customWidth="1"/>
    <col min="7442" max="7442" width="7.44140625" customWidth="1"/>
    <col min="7443" max="7443" width="2.44140625" customWidth="1"/>
    <col min="7444" max="7444" width="9.5546875" customWidth="1"/>
    <col min="7445" max="7445" width="7.5546875" customWidth="1"/>
    <col min="7446" max="7446" width="2.5546875" customWidth="1"/>
    <col min="7447" max="7447" width="10.5546875" bestFit="1" customWidth="1"/>
    <col min="7681" max="7681" width="22.5546875" customWidth="1"/>
    <col min="7682" max="7682" width="8.44140625" customWidth="1"/>
    <col min="7683" max="7683" width="8" customWidth="1"/>
    <col min="7684" max="7684" width="2.5546875" customWidth="1"/>
    <col min="7685" max="7685" width="6.5546875" customWidth="1"/>
    <col min="7686" max="7686" width="6.6640625" customWidth="1"/>
    <col min="7687" max="7687" width="2.5546875" customWidth="1"/>
    <col min="7688" max="7688" width="10.109375" customWidth="1"/>
    <col min="7689" max="7689" width="7" customWidth="1"/>
    <col min="7690" max="7690" width="2.5546875" customWidth="1"/>
    <col min="7691" max="7692" width="8.44140625" customWidth="1"/>
    <col min="7693" max="7693" width="2.5546875" customWidth="1"/>
    <col min="7694" max="7694" width="10.109375" customWidth="1"/>
    <col min="7695" max="7695" width="6.88671875" customWidth="1"/>
    <col min="7696" max="7696" width="2.5546875" customWidth="1"/>
    <col min="7697" max="7697" width="8" customWidth="1"/>
    <col min="7698" max="7698" width="7.44140625" customWidth="1"/>
    <col min="7699" max="7699" width="2.44140625" customWidth="1"/>
    <col min="7700" max="7700" width="9.5546875" customWidth="1"/>
    <col min="7701" max="7701" width="7.5546875" customWidth="1"/>
    <col min="7702" max="7702" width="2.5546875" customWidth="1"/>
    <col min="7703" max="7703" width="10.5546875" bestFit="1" customWidth="1"/>
    <col min="7937" max="7937" width="22.5546875" customWidth="1"/>
    <col min="7938" max="7938" width="8.44140625" customWidth="1"/>
    <col min="7939" max="7939" width="8" customWidth="1"/>
    <col min="7940" max="7940" width="2.5546875" customWidth="1"/>
    <col min="7941" max="7941" width="6.5546875" customWidth="1"/>
    <col min="7942" max="7942" width="6.6640625" customWidth="1"/>
    <col min="7943" max="7943" width="2.5546875" customWidth="1"/>
    <col min="7944" max="7944" width="10.109375" customWidth="1"/>
    <col min="7945" max="7945" width="7" customWidth="1"/>
    <col min="7946" max="7946" width="2.5546875" customWidth="1"/>
    <col min="7947" max="7948" width="8.44140625" customWidth="1"/>
    <col min="7949" max="7949" width="2.5546875" customWidth="1"/>
    <col min="7950" max="7950" width="10.109375" customWidth="1"/>
    <col min="7951" max="7951" width="6.88671875" customWidth="1"/>
    <col min="7952" max="7952" width="2.5546875" customWidth="1"/>
    <col min="7953" max="7953" width="8" customWidth="1"/>
    <col min="7954" max="7954" width="7.44140625" customWidth="1"/>
    <col min="7955" max="7955" width="2.44140625" customWidth="1"/>
    <col min="7956" max="7956" width="9.5546875" customWidth="1"/>
    <col min="7957" max="7957" width="7.5546875" customWidth="1"/>
    <col min="7958" max="7958" width="2.5546875" customWidth="1"/>
    <col min="7959" max="7959" width="10.5546875" bestFit="1" customWidth="1"/>
    <col min="8193" max="8193" width="22.5546875" customWidth="1"/>
    <col min="8194" max="8194" width="8.44140625" customWidth="1"/>
    <col min="8195" max="8195" width="8" customWidth="1"/>
    <col min="8196" max="8196" width="2.5546875" customWidth="1"/>
    <col min="8197" max="8197" width="6.5546875" customWidth="1"/>
    <col min="8198" max="8198" width="6.6640625" customWidth="1"/>
    <col min="8199" max="8199" width="2.5546875" customWidth="1"/>
    <col min="8200" max="8200" width="10.109375" customWidth="1"/>
    <col min="8201" max="8201" width="7" customWidth="1"/>
    <col min="8202" max="8202" width="2.5546875" customWidth="1"/>
    <col min="8203" max="8204" width="8.44140625" customWidth="1"/>
    <col min="8205" max="8205" width="2.5546875" customWidth="1"/>
    <col min="8206" max="8206" width="10.109375" customWidth="1"/>
    <col min="8207" max="8207" width="6.88671875" customWidth="1"/>
    <col min="8208" max="8208" width="2.5546875" customWidth="1"/>
    <col min="8209" max="8209" width="8" customWidth="1"/>
    <col min="8210" max="8210" width="7.44140625" customWidth="1"/>
    <col min="8211" max="8211" width="2.44140625" customWidth="1"/>
    <col min="8212" max="8212" width="9.5546875" customWidth="1"/>
    <col min="8213" max="8213" width="7.5546875" customWidth="1"/>
    <col min="8214" max="8214" width="2.5546875" customWidth="1"/>
    <col min="8215" max="8215" width="10.5546875" bestFit="1" customWidth="1"/>
    <col min="8449" max="8449" width="22.5546875" customWidth="1"/>
    <col min="8450" max="8450" width="8.44140625" customWidth="1"/>
    <col min="8451" max="8451" width="8" customWidth="1"/>
    <col min="8452" max="8452" width="2.5546875" customWidth="1"/>
    <col min="8453" max="8453" width="6.5546875" customWidth="1"/>
    <col min="8454" max="8454" width="6.6640625" customWidth="1"/>
    <col min="8455" max="8455" width="2.5546875" customWidth="1"/>
    <col min="8456" max="8456" width="10.109375" customWidth="1"/>
    <col min="8457" max="8457" width="7" customWidth="1"/>
    <col min="8458" max="8458" width="2.5546875" customWidth="1"/>
    <col min="8459" max="8460" width="8.44140625" customWidth="1"/>
    <col min="8461" max="8461" width="2.5546875" customWidth="1"/>
    <col min="8462" max="8462" width="10.109375" customWidth="1"/>
    <col min="8463" max="8463" width="6.88671875" customWidth="1"/>
    <col min="8464" max="8464" width="2.5546875" customWidth="1"/>
    <col min="8465" max="8465" width="8" customWidth="1"/>
    <col min="8466" max="8466" width="7.44140625" customWidth="1"/>
    <col min="8467" max="8467" width="2.44140625" customWidth="1"/>
    <col min="8468" max="8468" width="9.5546875" customWidth="1"/>
    <col min="8469" max="8469" width="7.5546875" customWidth="1"/>
    <col min="8470" max="8470" width="2.5546875" customWidth="1"/>
    <col min="8471" max="8471" width="10.5546875" bestFit="1" customWidth="1"/>
    <col min="8705" max="8705" width="22.5546875" customWidth="1"/>
    <col min="8706" max="8706" width="8.44140625" customWidth="1"/>
    <col min="8707" max="8707" width="8" customWidth="1"/>
    <col min="8708" max="8708" width="2.5546875" customWidth="1"/>
    <col min="8709" max="8709" width="6.5546875" customWidth="1"/>
    <col min="8710" max="8710" width="6.6640625" customWidth="1"/>
    <col min="8711" max="8711" width="2.5546875" customWidth="1"/>
    <col min="8712" max="8712" width="10.109375" customWidth="1"/>
    <col min="8713" max="8713" width="7" customWidth="1"/>
    <col min="8714" max="8714" width="2.5546875" customWidth="1"/>
    <col min="8715" max="8716" width="8.44140625" customWidth="1"/>
    <col min="8717" max="8717" width="2.5546875" customWidth="1"/>
    <col min="8718" max="8718" width="10.109375" customWidth="1"/>
    <col min="8719" max="8719" width="6.88671875" customWidth="1"/>
    <col min="8720" max="8720" width="2.5546875" customWidth="1"/>
    <col min="8721" max="8721" width="8" customWidth="1"/>
    <col min="8722" max="8722" width="7.44140625" customWidth="1"/>
    <col min="8723" max="8723" width="2.44140625" customWidth="1"/>
    <col min="8724" max="8724" width="9.5546875" customWidth="1"/>
    <col min="8725" max="8725" width="7.5546875" customWidth="1"/>
    <col min="8726" max="8726" width="2.5546875" customWidth="1"/>
    <col min="8727" max="8727" width="10.5546875" bestFit="1" customWidth="1"/>
    <col min="8961" max="8961" width="22.5546875" customWidth="1"/>
    <col min="8962" max="8962" width="8.44140625" customWidth="1"/>
    <col min="8963" max="8963" width="8" customWidth="1"/>
    <col min="8964" max="8964" width="2.5546875" customWidth="1"/>
    <col min="8965" max="8965" width="6.5546875" customWidth="1"/>
    <col min="8966" max="8966" width="6.6640625" customWidth="1"/>
    <col min="8967" max="8967" width="2.5546875" customWidth="1"/>
    <col min="8968" max="8968" width="10.109375" customWidth="1"/>
    <col min="8969" max="8969" width="7" customWidth="1"/>
    <col min="8970" max="8970" width="2.5546875" customWidth="1"/>
    <col min="8971" max="8972" width="8.44140625" customWidth="1"/>
    <col min="8973" max="8973" width="2.5546875" customWidth="1"/>
    <col min="8974" max="8974" width="10.109375" customWidth="1"/>
    <col min="8975" max="8975" width="6.88671875" customWidth="1"/>
    <col min="8976" max="8976" width="2.5546875" customWidth="1"/>
    <col min="8977" max="8977" width="8" customWidth="1"/>
    <col min="8978" max="8978" width="7.44140625" customWidth="1"/>
    <col min="8979" max="8979" width="2.44140625" customWidth="1"/>
    <col min="8980" max="8980" width="9.5546875" customWidth="1"/>
    <col min="8981" max="8981" width="7.5546875" customWidth="1"/>
    <col min="8982" max="8982" width="2.5546875" customWidth="1"/>
    <col min="8983" max="8983" width="10.5546875" bestFit="1" customWidth="1"/>
    <col min="9217" max="9217" width="22.5546875" customWidth="1"/>
    <col min="9218" max="9218" width="8.44140625" customWidth="1"/>
    <col min="9219" max="9219" width="8" customWidth="1"/>
    <col min="9220" max="9220" width="2.5546875" customWidth="1"/>
    <col min="9221" max="9221" width="6.5546875" customWidth="1"/>
    <col min="9222" max="9222" width="6.6640625" customWidth="1"/>
    <col min="9223" max="9223" width="2.5546875" customWidth="1"/>
    <col min="9224" max="9224" width="10.109375" customWidth="1"/>
    <col min="9225" max="9225" width="7" customWidth="1"/>
    <col min="9226" max="9226" width="2.5546875" customWidth="1"/>
    <col min="9227" max="9228" width="8.44140625" customWidth="1"/>
    <col min="9229" max="9229" width="2.5546875" customWidth="1"/>
    <col min="9230" max="9230" width="10.109375" customWidth="1"/>
    <col min="9231" max="9231" width="6.88671875" customWidth="1"/>
    <col min="9232" max="9232" width="2.5546875" customWidth="1"/>
    <col min="9233" max="9233" width="8" customWidth="1"/>
    <col min="9234" max="9234" width="7.44140625" customWidth="1"/>
    <col min="9235" max="9235" width="2.44140625" customWidth="1"/>
    <col min="9236" max="9236" width="9.5546875" customWidth="1"/>
    <col min="9237" max="9237" width="7.5546875" customWidth="1"/>
    <col min="9238" max="9238" width="2.5546875" customWidth="1"/>
    <col min="9239" max="9239" width="10.5546875" bestFit="1" customWidth="1"/>
    <col min="9473" max="9473" width="22.5546875" customWidth="1"/>
    <col min="9474" max="9474" width="8.44140625" customWidth="1"/>
    <col min="9475" max="9475" width="8" customWidth="1"/>
    <col min="9476" max="9476" width="2.5546875" customWidth="1"/>
    <col min="9477" max="9477" width="6.5546875" customWidth="1"/>
    <col min="9478" max="9478" width="6.6640625" customWidth="1"/>
    <col min="9479" max="9479" width="2.5546875" customWidth="1"/>
    <col min="9480" max="9480" width="10.109375" customWidth="1"/>
    <col min="9481" max="9481" width="7" customWidth="1"/>
    <col min="9482" max="9482" width="2.5546875" customWidth="1"/>
    <col min="9483" max="9484" width="8.44140625" customWidth="1"/>
    <col min="9485" max="9485" width="2.5546875" customWidth="1"/>
    <col min="9486" max="9486" width="10.109375" customWidth="1"/>
    <col min="9487" max="9487" width="6.88671875" customWidth="1"/>
    <col min="9488" max="9488" width="2.5546875" customWidth="1"/>
    <col min="9489" max="9489" width="8" customWidth="1"/>
    <col min="9490" max="9490" width="7.44140625" customWidth="1"/>
    <col min="9491" max="9491" width="2.44140625" customWidth="1"/>
    <col min="9492" max="9492" width="9.5546875" customWidth="1"/>
    <col min="9493" max="9493" width="7.5546875" customWidth="1"/>
    <col min="9494" max="9494" width="2.5546875" customWidth="1"/>
    <col min="9495" max="9495" width="10.5546875" bestFit="1" customWidth="1"/>
    <col min="9729" max="9729" width="22.5546875" customWidth="1"/>
    <col min="9730" max="9730" width="8.44140625" customWidth="1"/>
    <col min="9731" max="9731" width="8" customWidth="1"/>
    <col min="9732" max="9732" width="2.5546875" customWidth="1"/>
    <col min="9733" max="9733" width="6.5546875" customWidth="1"/>
    <col min="9734" max="9734" width="6.6640625" customWidth="1"/>
    <col min="9735" max="9735" width="2.5546875" customWidth="1"/>
    <col min="9736" max="9736" width="10.109375" customWidth="1"/>
    <col min="9737" max="9737" width="7" customWidth="1"/>
    <col min="9738" max="9738" width="2.5546875" customWidth="1"/>
    <col min="9739" max="9740" width="8.44140625" customWidth="1"/>
    <col min="9741" max="9741" width="2.5546875" customWidth="1"/>
    <col min="9742" max="9742" width="10.109375" customWidth="1"/>
    <col min="9743" max="9743" width="6.88671875" customWidth="1"/>
    <col min="9744" max="9744" width="2.5546875" customWidth="1"/>
    <col min="9745" max="9745" width="8" customWidth="1"/>
    <col min="9746" max="9746" width="7.44140625" customWidth="1"/>
    <col min="9747" max="9747" width="2.44140625" customWidth="1"/>
    <col min="9748" max="9748" width="9.5546875" customWidth="1"/>
    <col min="9749" max="9749" width="7.5546875" customWidth="1"/>
    <col min="9750" max="9750" width="2.5546875" customWidth="1"/>
    <col min="9751" max="9751" width="10.5546875" bestFit="1" customWidth="1"/>
    <col min="9985" max="9985" width="22.5546875" customWidth="1"/>
    <col min="9986" max="9986" width="8.44140625" customWidth="1"/>
    <col min="9987" max="9987" width="8" customWidth="1"/>
    <col min="9988" max="9988" width="2.5546875" customWidth="1"/>
    <col min="9989" max="9989" width="6.5546875" customWidth="1"/>
    <col min="9990" max="9990" width="6.6640625" customWidth="1"/>
    <col min="9991" max="9991" width="2.5546875" customWidth="1"/>
    <col min="9992" max="9992" width="10.109375" customWidth="1"/>
    <col min="9993" max="9993" width="7" customWidth="1"/>
    <col min="9994" max="9994" width="2.5546875" customWidth="1"/>
    <col min="9995" max="9996" width="8.44140625" customWidth="1"/>
    <col min="9997" max="9997" width="2.5546875" customWidth="1"/>
    <col min="9998" max="9998" width="10.109375" customWidth="1"/>
    <col min="9999" max="9999" width="6.88671875" customWidth="1"/>
    <col min="10000" max="10000" width="2.5546875" customWidth="1"/>
    <col min="10001" max="10001" width="8" customWidth="1"/>
    <col min="10002" max="10002" width="7.44140625" customWidth="1"/>
    <col min="10003" max="10003" width="2.44140625" customWidth="1"/>
    <col min="10004" max="10004" width="9.5546875" customWidth="1"/>
    <col min="10005" max="10005" width="7.5546875" customWidth="1"/>
    <col min="10006" max="10006" width="2.5546875" customWidth="1"/>
    <col min="10007" max="10007" width="10.5546875" bestFit="1" customWidth="1"/>
    <col min="10241" max="10241" width="22.5546875" customWidth="1"/>
    <col min="10242" max="10242" width="8.44140625" customWidth="1"/>
    <col min="10243" max="10243" width="8" customWidth="1"/>
    <col min="10244" max="10244" width="2.5546875" customWidth="1"/>
    <col min="10245" max="10245" width="6.5546875" customWidth="1"/>
    <col min="10246" max="10246" width="6.6640625" customWidth="1"/>
    <col min="10247" max="10247" width="2.5546875" customWidth="1"/>
    <col min="10248" max="10248" width="10.109375" customWidth="1"/>
    <col min="10249" max="10249" width="7" customWidth="1"/>
    <col min="10250" max="10250" width="2.5546875" customWidth="1"/>
    <col min="10251" max="10252" width="8.44140625" customWidth="1"/>
    <col min="10253" max="10253" width="2.5546875" customWidth="1"/>
    <col min="10254" max="10254" width="10.109375" customWidth="1"/>
    <col min="10255" max="10255" width="6.88671875" customWidth="1"/>
    <col min="10256" max="10256" width="2.5546875" customWidth="1"/>
    <col min="10257" max="10257" width="8" customWidth="1"/>
    <col min="10258" max="10258" width="7.44140625" customWidth="1"/>
    <col min="10259" max="10259" width="2.44140625" customWidth="1"/>
    <col min="10260" max="10260" width="9.5546875" customWidth="1"/>
    <col min="10261" max="10261" width="7.5546875" customWidth="1"/>
    <col min="10262" max="10262" width="2.5546875" customWidth="1"/>
    <col min="10263" max="10263" width="10.5546875" bestFit="1" customWidth="1"/>
    <col min="10497" max="10497" width="22.5546875" customWidth="1"/>
    <col min="10498" max="10498" width="8.44140625" customWidth="1"/>
    <col min="10499" max="10499" width="8" customWidth="1"/>
    <col min="10500" max="10500" width="2.5546875" customWidth="1"/>
    <col min="10501" max="10501" width="6.5546875" customWidth="1"/>
    <col min="10502" max="10502" width="6.6640625" customWidth="1"/>
    <col min="10503" max="10503" width="2.5546875" customWidth="1"/>
    <col min="10504" max="10504" width="10.109375" customWidth="1"/>
    <col min="10505" max="10505" width="7" customWidth="1"/>
    <col min="10506" max="10506" width="2.5546875" customWidth="1"/>
    <col min="10507" max="10508" width="8.44140625" customWidth="1"/>
    <col min="10509" max="10509" width="2.5546875" customWidth="1"/>
    <col min="10510" max="10510" width="10.109375" customWidth="1"/>
    <col min="10511" max="10511" width="6.88671875" customWidth="1"/>
    <col min="10512" max="10512" width="2.5546875" customWidth="1"/>
    <col min="10513" max="10513" width="8" customWidth="1"/>
    <col min="10514" max="10514" width="7.44140625" customWidth="1"/>
    <col min="10515" max="10515" width="2.44140625" customWidth="1"/>
    <col min="10516" max="10516" width="9.5546875" customWidth="1"/>
    <col min="10517" max="10517" width="7.5546875" customWidth="1"/>
    <col min="10518" max="10518" width="2.5546875" customWidth="1"/>
    <col min="10519" max="10519" width="10.5546875" bestFit="1" customWidth="1"/>
    <col min="10753" max="10753" width="22.5546875" customWidth="1"/>
    <col min="10754" max="10754" width="8.44140625" customWidth="1"/>
    <col min="10755" max="10755" width="8" customWidth="1"/>
    <col min="10756" max="10756" width="2.5546875" customWidth="1"/>
    <col min="10757" max="10757" width="6.5546875" customWidth="1"/>
    <col min="10758" max="10758" width="6.6640625" customWidth="1"/>
    <col min="10759" max="10759" width="2.5546875" customWidth="1"/>
    <col min="10760" max="10760" width="10.109375" customWidth="1"/>
    <col min="10761" max="10761" width="7" customWidth="1"/>
    <col min="10762" max="10762" width="2.5546875" customWidth="1"/>
    <col min="10763" max="10764" width="8.44140625" customWidth="1"/>
    <col min="10765" max="10765" width="2.5546875" customWidth="1"/>
    <col min="10766" max="10766" width="10.109375" customWidth="1"/>
    <col min="10767" max="10767" width="6.88671875" customWidth="1"/>
    <col min="10768" max="10768" width="2.5546875" customWidth="1"/>
    <col min="10769" max="10769" width="8" customWidth="1"/>
    <col min="10770" max="10770" width="7.44140625" customWidth="1"/>
    <col min="10771" max="10771" width="2.44140625" customWidth="1"/>
    <col min="10772" max="10772" width="9.5546875" customWidth="1"/>
    <col min="10773" max="10773" width="7.5546875" customWidth="1"/>
    <col min="10774" max="10774" width="2.5546875" customWidth="1"/>
    <col min="10775" max="10775" width="10.5546875" bestFit="1" customWidth="1"/>
    <col min="11009" max="11009" width="22.5546875" customWidth="1"/>
    <col min="11010" max="11010" width="8.44140625" customWidth="1"/>
    <col min="11011" max="11011" width="8" customWidth="1"/>
    <col min="11012" max="11012" width="2.5546875" customWidth="1"/>
    <col min="11013" max="11013" width="6.5546875" customWidth="1"/>
    <col min="11014" max="11014" width="6.6640625" customWidth="1"/>
    <col min="11015" max="11015" width="2.5546875" customWidth="1"/>
    <col min="11016" max="11016" width="10.109375" customWidth="1"/>
    <col min="11017" max="11017" width="7" customWidth="1"/>
    <col min="11018" max="11018" width="2.5546875" customWidth="1"/>
    <col min="11019" max="11020" width="8.44140625" customWidth="1"/>
    <col min="11021" max="11021" width="2.5546875" customWidth="1"/>
    <col min="11022" max="11022" width="10.109375" customWidth="1"/>
    <col min="11023" max="11023" width="6.88671875" customWidth="1"/>
    <col min="11024" max="11024" width="2.5546875" customWidth="1"/>
    <col min="11025" max="11025" width="8" customWidth="1"/>
    <col min="11026" max="11026" width="7.44140625" customWidth="1"/>
    <col min="11027" max="11027" width="2.44140625" customWidth="1"/>
    <col min="11028" max="11028" width="9.5546875" customWidth="1"/>
    <col min="11029" max="11029" width="7.5546875" customWidth="1"/>
    <col min="11030" max="11030" width="2.5546875" customWidth="1"/>
    <col min="11031" max="11031" width="10.5546875" bestFit="1" customWidth="1"/>
    <col min="11265" max="11265" width="22.5546875" customWidth="1"/>
    <col min="11266" max="11266" width="8.44140625" customWidth="1"/>
    <col min="11267" max="11267" width="8" customWidth="1"/>
    <col min="11268" max="11268" width="2.5546875" customWidth="1"/>
    <col min="11269" max="11269" width="6.5546875" customWidth="1"/>
    <col min="11270" max="11270" width="6.6640625" customWidth="1"/>
    <col min="11271" max="11271" width="2.5546875" customWidth="1"/>
    <col min="11272" max="11272" width="10.109375" customWidth="1"/>
    <col min="11273" max="11273" width="7" customWidth="1"/>
    <col min="11274" max="11274" width="2.5546875" customWidth="1"/>
    <col min="11275" max="11276" width="8.44140625" customWidth="1"/>
    <col min="11277" max="11277" width="2.5546875" customWidth="1"/>
    <col min="11278" max="11278" width="10.109375" customWidth="1"/>
    <col min="11279" max="11279" width="6.88671875" customWidth="1"/>
    <col min="11280" max="11280" width="2.5546875" customWidth="1"/>
    <col min="11281" max="11281" width="8" customWidth="1"/>
    <col min="11282" max="11282" width="7.44140625" customWidth="1"/>
    <col min="11283" max="11283" width="2.44140625" customWidth="1"/>
    <col min="11284" max="11284" width="9.5546875" customWidth="1"/>
    <col min="11285" max="11285" width="7.5546875" customWidth="1"/>
    <col min="11286" max="11286" width="2.5546875" customWidth="1"/>
    <col min="11287" max="11287" width="10.5546875" bestFit="1" customWidth="1"/>
    <col min="11521" max="11521" width="22.5546875" customWidth="1"/>
    <col min="11522" max="11522" width="8.44140625" customWidth="1"/>
    <col min="11523" max="11523" width="8" customWidth="1"/>
    <col min="11524" max="11524" width="2.5546875" customWidth="1"/>
    <col min="11525" max="11525" width="6.5546875" customWidth="1"/>
    <col min="11526" max="11526" width="6.6640625" customWidth="1"/>
    <col min="11527" max="11527" width="2.5546875" customWidth="1"/>
    <col min="11528" max="11528" width="10.109375" customWidth="1"/>
    <col min="11529" max="11529" width="7" customWidth="1"/>
    <col min="11530" max="11530" width="2.5546875" customWidth="1"/>
    <col min="11531" max="11532" width="8.44140625" customWidth="1"/>
    <col min="11533" max="11533" width="2.5546875" customWidth="1"/>
    <col min="11534" max="11534" width="10.109375" customWidth="1"/>
    <col min="11535" max="11535" width="6.88671875" customWidth="1"/>
    <col min="11536" max="11536" width="2.5546875" customWidth="1"/>
    <col min="11537" max="11537" width="8" customWidth="1"/>
    <col min="11538" max="11538" width="7.44140625" customWidth="1"/>
    <col min="11539" max="11539" width="2.44140625" customWidth="1"/>
    <col min="11540" max="11540" width="9.5546875" customWidth="1"/>
    <col min="11541" max="11541" width="7.5546875" customWidth="1"/>
    <col min="11542" max="11542" width="2.5546875" customWidth="1"/>
    <col min="11543" max="11543" width="10.5546875" bestFit="1" customWidth="1"/>
    <col min="11777" max="11777" width="22.5546875" customWidth="1"/>
    <col min="11778" max="11778" width="8.44140625" customWidth="1"/>
    <col min="11779" max="11779" width="8" customWidth="1"/>
    <col min="11780" max="11780" width="2.5546875" customWidth="1"/>
    <col min="11781" max="11781" width="6.5546875" customWidth="1"/>
    <col min="11782" max="11782" width="6.6640625" customWidth="1"/>
    <col min="11783" max="11783" width="2.5546875" customWidth="1"/>
    <col min="11784" max="11784" width="10.109375" customWidth="1"/>
    <col min="11785" max="11785" width="7" customWidth="1"/>
    <col min="11786" max="11786" width="2.5546875" customWidth="1"/>
    <col min="11787" max="11788" width="8.44140625" customWidth="1"/>
    <col min="11789" max="11789" width="2.5546875" customWidth="1"/>
    <col min="11790" max="11790" width="10.109375" customWidth="1"/>
    <col min="11791" max="11791" width="6.88671875" customWidth="1"/>
    <col min="11792" max="11792" width="2.5546875" customWidth="1"/>
    <col min="11793" max="11793" width="8" customWidth="1"/>
    <col min="11794" max="11794" width="7.44140625" customWidth="1"/>
    <col min="11795" max="11795" width="2.44140625" customWidth="1"/>
    <col min="11796" max="11796" width="9.5546875" customWidth="1"/>
    <col min="11797" max="11797" width="7.5546875" customWidth="1"/>
    <col min="11798" max="11798" width="2.5546875" customWidth="1"/>
    <col min="11799" max="11799" width="10.5546875" bestFit="1" customWidth="1"/>
    <col min="12033" max="12033" width="22.5546875" customWidth="1"/>
    <col min="12034" max="12034" width="8.44140625" customWidth="1"/>
    <col min="12035" max="12035" width="8" customWidth="1"/>
    <col min="12036" max="12036" width="2.5546875" customWidth="1"/>
    <col min="12037" max="12037" width="6.5546875" customWidth="1"/>
    <col min="12038" max="12038" width="6.6640625" customWidth="1"/>
    <col min="12039" max="12039" width="2.5546875" customWidth="1"/>
    <col min="12040" max="12040" width="10.109375" customWidth="1"/>
    <col min="12041" max="12041" width="7" customWidth="1"/>
    <col min="12042" max="12042" width="2.5546875" customWidth="1"/>
    <col min="12043" max="12044" width="8.44140625" customWidth="1"/>
    <col min="12045" max="12045" width="2.5546875" customWidth="1"/>
    <col min="12046" max="12046" width="10.109375" customWidth="1"/>
    <col min="12047" max="12047" width="6.88671875" customWidth="1"/>
    <col min="12048" max="12048" width="2.5546875" customWidth="1"/>
    <col min="12049" max="12049" width="8" customWidth="1"/>
    <col min="12050" max="12050" width="7.44140625" customWidth="1"/>
    <col min="12051" max="12051" width="2.44140625" customWidth="1"/>
    <col min="12052" max="12052" width="9.5546875" customWidth="1"/>
    <col min="12053" max="12053" width="7.5546875" customWidth="1"/>
    <col min="12054" max="12054" width="2.5546875" customWidth="1"/>
    <col min="12055" max="12055" width="10.5546875" bestFit="1" customWidth="1"/>
    <col min="12289" max="12289" width="22.5546875" customWidth="1"/>
    <col min="12290" max="12290" width="8.44140625" customWidth="1"/>
    <col min="12291" max="12291" width="8" customWidth="1"/>
    <col min="12292" max="12292" width="2.5546875" customWidth="1"/>
    <col min="12293" max="12293" width="6.5546875" customWidth="1"/>
    <col min="12294" max="12294" width="6.6640625" customWidth="1"/>
    <col min="12295" max="12295" width="2.5546875" customWidth="1"/>
    <col min="12296" max="12296" width="10.109375" customWidth="1"/>
    <col min="12297" max="12297" width="7" customWidth="1"/>
    <col min="12298" max="12298" width="2.5546875" customWidth="1"/>
    <col min="12299" max="12300" width="8.44140625" customWidth="1"/>
    <col min="12301" max="12301" width="2.5546875" customWidth="1"/>
    <col min="12302" max="12302" width="10.109375" customWidth="1"/>
    <col min="12303" max="12303" width="6.88671875" customWidth="1"/>
    <col min="12304" max="12304" width="2.5546875" customWidth="1"/>
    <col min="12305" max="12305" width="8" customWidth="1"/>
    <col min="12306" max="12306" width="7.44140625" customWidth="1"/>
    <col min="12307" max="12307" width="2.44140625" customWidth="1"/>
    <col min="12308" max="12308" width="9.5546875" customWidth="1"/>
    <col min="12309" max="12309" width="7.5546875" customWidth="1"/>
    <col min="12310" max="12310" width="2.5546875" customWidth="1"/>
    <col min="12311" max="12311" width="10.5546875" bestFit="1" customWidth="1"/>
    <col min="12545" max="12545" width="22.5546875" customWidth="1"/>
    <col min="12546" max="12546" width="8.44140625" customWidth="1"/>
    <col min="12547" max="12547" width="8" customWidth="1"/>
    <col min="12548" max="12548" width="2.5546875" customWidth="1"/>
    <col min="12549" max="12549" width="6.5546875" customWidth="1"/>
    <col min="12550" max="12550" width="6.6640625" customWidth="1"/>
    <col min="12551" max="12551" width="2.5546875" customWidth="1"/>
    <col min="12552" max="12552" width="10.109375" customWidth="1"/>
    <col min="12553" max="12553" width="7" customWidth="1"/>
    <col min="12554" max="12554" width="2.5546875" customWidth="1"/>
    <col min="12555" max="12556" width="8.44140625" customWidth="1"/>
    <col min="12557" max="12557" width="2.5546875" customWidth="1"/>
    <col min="12558" max="12558" width="10.109375" customWidth="1"/>
    <col min="12559" max="12559" width="6.88671875" customWidth="1"/>
    <col min="12560" max="12560" width="2.5546875" customWidth="1"/>
    <col min="12561" max="12561" width="8" customWidth="1"/>
    <col min="12562" max="12562" width="7.44140625" customWidth="1"/>
    <col min="12563" max="12563" width="2.44140625" customWidth="1"/>
    <col min="12564" max="12564" width="9.5546875" customWidth="1"/>
    <col min="12565" max="12565" width="7.5546875" customWidth="1"/>
    <col min="12566" max="12566" width="2.5546875" customWidth="1"/>
    <col min="12567" max="12567" width="10.5546875" bestFit="1" customWidth="1"/>
    <col min="12801" max="12801" width="22.5546875" customWidth="1"/>
    <col min="12802" max="12802" width="8.44140625" customWidth="1"/>
    <col min="12803" max="12803" width="8" customWidth="1"/>
    <col min="12804" max="12804" width="2.5546875" customWidth="1"/>
    <col min="12805" max="12805" width="6.5546875" customWidth="1"/>
    <col min="12806" max="12806" width="6.6640625" customWidth="1"/>
    <col min="12807" max="12807" width="2.5546875" customWidth="1"/>
    <col min="12808" max="12808" width="10.109375" customWidth="1"/>
    <col min="12809" max="12809" width="7" customWidth="1"/>
    <col min="12810" max="12810" width="2.5546875" customWidth="1"/>
    <col min="12811" max="12812" width="8.44140625" customWidth="1"/>
    <col min="12813" max="12813" width="2.5546875" customWidth="1"/>
    <col min="12814" max="12814" width="10.109375" customWidth="1"/>
    <col min="12815" max="12815" width="6.88671875" customWidth="1"/>
    <col min="12816" max="12816" width="2.5546875" customWidth="1"/>
    <col min="12817" max="12817" width="8" customWidth="1"/>
    <col min="12818" max="12818" width="7.44140625" customWidth="1"/>
    <col min="12819" max="12819" width="2.44140625" customWidth="1"/>
    <col min="12820" max="12820" width="9.5546875" customWidth="1"/>
    <col min="12821" max="12821" width="7.5546875" customWidth="1"/>
    <col min="12822" max="12822" width="2.5546875" customWidth="1"/>
    <col min="12823" max="12823" width="10.5546875" bestFit="1" customWidth="1"/>
    <col min="13057" max="13057" width="22.5546875" customWidth="1"/>
    <col min="13058" max="13058" width="8.44140625" customWidth="1"/>
    <col min="13059" max="13059" width="8" customWidth="1"/>
    <col min="13060" max="13060" width="2.5546875" customWidth="1"/>
    <col min="13061" max="13061" width="6.5546875" customWidth="1"/>
    <col min="13062" max="13062" width="6.6640625" customWidth="1"/>
    <col min="13063" max="13063" width="2.5546875" customWidth="1"/>
    <col min="13064" max="13064" width="10.109375" customWidth="1"/>
    <col min="13065" max="13065" width="7" customWidth="1"/>
    <col min="13066" max="13066" width="2.5546875" customWidth="1"/>
    <col min="13067" max="13068" width="8.44140625" customWidth="1"/>
    <col min="13069" max="13069" width="2.5546875" customWidth="1"/>
    <col min="13070" max="13070" width="10.109375" customWidth="1"/>
    <col min="13071" max="13071" width="6.88671875" customWidth="1"/>
    <col min="13072" max="13072" width="2.5546875" customWidth="1"/>
    <col min="13073" max="13073" width="8" customWidth="1"/>
    <col min="13074" max="13074" width="7.44140625" customWidth="1"/>
    <col min="13075" max="13075" width="2.44140625" customWidth="1"/>
    <col min="13076" max="13076" width="9.5546875" customWidth="1"/>
    <col min="13077" max="13077" width="7.5546875" customWidth="1"/>
    <col min="13078" max="13078" width="2.5546875" customWidth="1"/>
    <col min="13079" max="13079" width="10.5546875" bestFit="1" customWidth="1"/>
    <col min="13313" max="13313" width="22.5546875" customWidth="1"/>
    <col min="13314" max="13314" width="8.44140625" customWidth="1"/>
    <col min="13315" max="13315" width="8" customWidth="1"/>
    <col min="13316" max="13316" width="2.5546875" customWidth="1"/>
    <col min="13317" max="13317" width="6.5546875" customWidth="1"/>
    <col min="13318" max="13318" width="6.6640625" customWidth="1"/>
    <col min="13319" max="13319" width="2.5546875" customWidth="1"/>
    <col min="13320" max="13320" width="10.109375" customWidth="1"/>
    <col min="13321" max="13321" width="7" customWidth="1"/>
    <col min="13322" max="13322" width="2.5546875" customWidth="1"/>
    <col min="13323" max="13324" width="8.44140625" customWidth="1"/>
    <col min="13325" max="13325" width="2.5546875" customWidth="1"/>
    <col min="13326" max="13326" width="10.109375" customWidth="1"/>
    <col min="13327" max="13327" width="6.88671875" customWidth="1"/>
    <col min="13328" max="13328" width="2.5546875" customWidth="1"/>
    <col min="13329" max="13329" width="8" customWidth="1"/>
    <col min="13330" max="13330" width="7.44140625" customWidth="1"/>
    <col min="13331" max="13331" width="2.44140625" customWidth="1"/>
    <col min="13332" max="13332" width="9.5546875" customWidth="1"/>
    <col min="13333" max="13333" width="7.5546875" customWidth="1"/>
    <col min="13334" max="13334" width="2.5546875" customWidth="1"/>
    <col min="13335" max="13335" width="10.5546875" bestFit="1" customWidth="1"/>
    <col min="13569" max="13569" width="22.5546875" customWidth="1"/>
    <col min="13570" max="13570" width="8.44140625" customWidth="1"/>
    <col min="13571" max="13571" width="8" customWidth="1"/>
    <col min="13572" max="13572" width="2.5546875" customWidth="1"/>
    <col min="13573" max="13573" width="6.5546875" customWidth="1"/>
    <col min="13574" max="13574" width="6.6640625" customWidth="1"/>
    <col min="13575" max="13575" width="2.5546875" customWidth="1"/>
    <col min="13576" max="13576" width="10.109375" customWidth="1"/>
    <col min="13577" max="13577" width="7" customWidth="1"/>
    <col min="13578" max="13578" width="2.5546875" customWidth="1"/>
    <col min="13579" max="13580" width="8.44140625" customWidth="1"/>
    <col min="13581" max="13581" width="2.5546875" customWidth="1"/>
    <col min="13582" max="13582" width="10.109375" customWidth="1"/>
    <col min="13583" max="13583" width="6.88671875" customWidth="1"/>
    <col min="13584" max="13584" width="2.5546875" customWidth="1"/>
    <col min="13585" max="13585" width="8" customWidth="1"/>
    <col min="13586" max="13586" width="7.44140625" customWidth="1"/>
    <col min="13587" max="13587" width="2.44140625" customWidth="1"/>
    <col min="13588" max="13588" width="9.5546875" customWidth="1"/>
    <col min="13589" max="13589" width="7.5546875" customWidth="1"/>
    <col min="13590" max="13590" width="2.5546875" customWidth="1"/>
    <col min="13591" max="13591" width="10.5546875" bestFit="1" customWidth="1"/>
    <col min="13825" max="13825" width="22.5546875" customWidth="1"/>
    <col min="13826" max="13826" width="8.44140625" customWidth="1"/>
    <col min="13827" max="13827" width="8" customWidth="1"/>
    <col min="13828" max="13828" width="2.5546875" customWidth="1"/>
    <col min="13829" max="13829" width="6.5546875" customWidth="1"/>
    <col min="13830" max="13830" width="6.6640625" customWidth="1"/>
    <col min="13831" max="13831" width="2.5546875" customWidth="1"/>
    <col min="13832" max="13832" width="10.109375" customWidth="1"/>
    <col min="13833" max="13833" width="7" customWidth="1"/>
    <col min="13834" max="13834" width="2.5546875" customWidth="1"/>
    <col min="13835" max="13836" width="8.44140625" customWidth="1"/>
    <col min="13837" max="13837" width="2.5546875" customWidth="1"/>
    <col min="13838" max="13838" width="10.109375" customWidth="1"/>
    <col min="13839" max="13839" width="6.88671875" customWidth="1"/>
    <col min="13840" max="13840" width="2.5546875" customWidth="1"/>
    <col min="13841" max="13841" width="8" customWidth="1"/>
    <col min="13842" max="13842" width="7.44140625" customWidth="1"/>
    <col min="13843" max="13843" width="2.44140625" customWidth="1"/>
    <col min="13844" max="13844" width="9.5546875" customWidth="1"/>
    <col min="13845" max="13845" width="7.5546875" customWidth="1"/>
    <col min="13846" max="13846" width="2.5546875" customWidth="1"/>
    <col min="13847" max="13847" width="10.5546875" bestFit="1" customWidth="1"/>
    <col min="14081" max="14081" width="22.5546875" customWidth="1"/>
    <col min="14082" max="14082" width="8.44140625" customWidth="1"/>
    <col min="14083" max="14083" width="8" customWidth="1"/>
    <col min="14084" max="14084" width="2.5546875" customWidth="1"/>
    <col min="14085" max="14085" width="6.5546875" customWidth="1"/>
    <col min="14086" max="14086" width="6.6640625" customWidth="1"/>
    <col min="14087" max="14087" width="2.5546875" customWidth="1"/>
    <col min="14088" max="14088" width="10.109375" customWidth="1"/>
    <col min="14089" max="14089" width="7" customWidth="1"/>
    <col min="14090" max="14090" width="2.5546875" customWidth="1"/>
    <col min="14091" max="14092" width="8.44140625" customWidth="1"/>
    <col min="14093" max="14093" width="2.5546875" customWidth="1"/>
    <col min="14094" max="14094" width="10.109375" customWidth="1"/>
    <col min="14095" max="14095" width="6.88671875" customWidth="1"/>
    <col min="14096" max="14096" width="2.5546875" customWidth="1"/>
    <col min="14097" max="14097" width="8" customWidth="1"/>
    <col min="14098" max="14098" width="7.44140625" customWidth="1"/>
    <col min="14099" max="14099" width="2.44140625" customWidth="1"/>
    <col min="14100" max="14100" width="9.5546875" customWidth="1"/>
    <col min="14101" max="14101" width="7.5546875" customWidth="1"/>
    <col min="14102" max="14102" width="2.5546875" customWidth="1"/>
    <col min="14103" max="14103" width="10.5546875" bestFit="1" customWidth="1"/>
    <col min="14337" max="14337" width="22.5546875" customWidth="1"/>
    <col min="14338" max="14338" width="8.44140625" customWidth="1"/>
    <col min="14339" max="14339" width="8" customWidth="1"/>
    <col min="14340" max="14340" width="2.5546875" customWidth="1"/>
    <col min="14341" max="14341" width="6.5546875" customWidth="1"/>
    <col min="14342" max="14342" width="6.6640625" customWidth="1"/>
    <col min="14343" max="14343" width="2.5546875" customWidth="1"/>
    <col min="14344" max="14344" width="10.109375" customWidth="1"/>
    <col min="14345" max="14345" width="7" customWidth="1"/>
    <col min="14346" max="14346" width="2.5546875" customWidth="1"/>
    <col min="14347" max="14348" width="8.44140625" customWidth="1"/>
    <col min="14349" max="14349" width="2.5546875" customWidth="1"/>
    <col min="14350" max="14350" width="10.109375" customWidth="1"/>
    <col min="14351" max="14351" width="6.88671875" customWidth="1"/>
    <col min="14352" max="14352" width="2.5546875" customWidth="1"/>
    <col min="14353" max="14353" width="8" customWidth="1"/>
    <col min="14354" max="14354" width="7.44140625" customWidth="1"/>
    <col min="14355" max="14355" width="2.44140625" customWidth="1"/>
    <col min="14356" max="14356" width="9.5546875" customWidth="1"/>
    <col min="14357" max="14357" width="7.5546875" customWidth="1"/>
    <col min="14358" max="14358" width="2.5546875" customWidth="1"/>
    <col min="14359" max="14359" width="10.5546875" bestFit="1" customWidth="1"/>
    <col min="14593" max="14593" width="22.5546875" customWidth="1"/>
    <col min="14594" max="14594" width="8.44140625" customWidth="1"/>
    <col min="14595" max="14595" width="8" customWidth="1"/>
    <col min="14596" max="14596" width="2.5546875" customWidth="1"/>
    <col min="14597" max="14597" width="6.5546875" customWidth="1"/>
    <col min="14598" max="14598" width="6.6640625" customWidth="1"/>
    <col min="14599" max="14599" width="2.5546875" customWidth="1"/>
    <col min="14600" max="14600" width="10.109375" customWidth="1"/>
    <col min="14601" max="14601" width="7" customWidth="1"/>
    <col min="14602" max="14602" width="2.5546875" customWidth="1"/>
    <col min="14603" max="14604" width="8.44140625" customWidth="1"/>
    <col min="14605" max="14605" width="2.5546875" customWidth="1"/>
    <col min="14606" max="14606" width="10.109375" customWidth="1"/>
    <col min="14607" max="14607" width="6.88671875" customWidth="1"/>
    <col min="14608" max="14608" width="2.5546875" customWidth="1"/>
    <col min="14609" max="14609" width="8" customWidth="1"/>
    <col min="14610" max="14610" width="7.44140625" customWidth="1"/>
    <col min="14611" max="14611" width="2.44140625" customWidth="1"/>
    <col min="14612" max="14612" width="9.5546875" customWidth="1"/>
    <col min="14613" max="14613" width="7.5546875" customWidth="1"/>
    <col min="14614" max="14614" width="2.5546875" customWidth="1"/>
    <col min="14615" max="14615" width="10.5546875" bestFit="1" customWidth="1"/>
    <col min="14849" max="14849" width="22.5546875" customWidth="1"/>
    <col min="14850" max="14850" width="8.44140625" customWidth="1"/>
    <col min="14851" max="14851" width="8" customWidth="1"/>
    <col min="14852" max="14852" width="2.5546875" customWidth="1"/>
    <col min="14853" max="14853" width="6.5546875" customWidth="1"/>
    <col min="14854" max="14854" width="6.6640625" customWidth="1"/>
    <col min="14855" max="14855" width="2.5546875" customWidth="1"/>
    <col min="14856" max="14856" width="10.109375" customWidth="1"/>
    <col min="14857" max="14857" width="7" customWidth="1"/>
    <col min="14858" max="14858" width="2.5546875" customWidth="1"/>
    <col min="14859" max="14860" width="8.44140625" customWidth="1"/>
    <col min="14861" max="14861" width="2.5546875" customWidth="1"/>
    <col min="14862" max="14862" width="10.109375" customWidth="1"/>
    <col min="14863" max="14863" width="6.88671875" customWidth="1"/>
    <col min="14864" max="14864" width="2.5546875" customWidth="1"/>
    <col min="14865" max="14865" width="8" customWidth="1"/>
    <col min="14866" max="14866" width="7.44140625" customWidth="1"/>
    <col min="14867" max="14867" width="2.44140625" customWidth="1"/>
    <col min="14868" max="14868" width="9.5546875" customWidth="1"/>
    <col min="14869" max="14869" width="7.5546875" customWidth="1"/>
    <col min="14870" max="14870" width="2.5546875" customWidth="1"/>
    <col min="14871" max="14871" width="10.5546875" bestFit="1" customWidth="1"/>
    <col min="15105" max="15105" width="22.5546875" customWidth="1"/>
    <col min="15106" max="15106" width="8.44140625" customWidth="1"/>
    <col min="15107" max="15107" width="8" customWidth="1"/>
    <col min="15108" max="15108" width="2.5546875" customWidth="1"/>
    <col min="15109" max="15109" width="6.5546875" customWidth="1"/>
    <col min="15110" max="15110" width="6.6640625" customWidth="1"/>
    <col min="15111" max="15111" width="2.5546875" customWidth="1"/>
    <col min="15112" max="15112" width="10.109375" customWidth="1"/>
    <col min="15113" max="15113" width="7" customWidth="1"/>
    <col min="15114" max="15114" width="2.5546875" customWidth="1"/>
    <col min="15115" max="15116" width="8.44140625" customWidth="1"/>
    <col min="15117" max="15117" width="2.5546875" customWidth="1"/>
    <col min="15118" max="15118" width="10.109375" customWidth="1"/>
    <col min="15119" max="15119" width="6.88671875" customWidth="1"/>
    <col min="15120" max="15120" width="2.5546875" customWidth="1"/>
    <col min="15121" max="15121" width="8" customWidth="1"/>
    <col min="15122" max="15122" width="7.44140625" customWidth="1"/>
    <col min="15123" max="15123" width="2.44140625" customWidth="1"/>
    <col min="15124" max="15124" width="9.5546875" customWidth="1"/>
    <col min="15125" max="15125" width="7.5546875" customWidth="1"/>
    <col min="15126" max="15126" width="2.5546875" customWidth="1"/>
    <col min="15127" max="15127" width="10.5546875" bestFit="1" customWidth="1"/>
    <col min="15361" max="15361" width="22.5546875" customWidth="1"/>
    <col min="15362" max="15362" width="8.44140625" customWidth="1"/>
    <col min="15363" max="15363" width="8" customWidth="1"/>
    <col min="15364" max="15364" width="2.5546875" customWidth="1"/>
    <col min="15365" max="15365" width="6.5546875" customWidth="1"/>
    <col min="15366" max="15366" width="6.6640625" customWidth="1"/>
    <col min="15367" max="15367" width="2.5546875" customWidth="1"/>
    <col min="15368" max="15368" width="10.109375" customWidth="1"/>
    <col min="15369" max="15369" width="7" customWidth="1"/>
    <col min="15370" max="15370" width="2.5546875" customWidth="1"/>
    <col min="15371" max="15372" width="8.44140625" customWidth="1"/>
    <col min="15373" max="15373" width="2.5546875" customWidth="1"/>
    <col min="15374" max="15374" width="10.109375" customWidth="1"/>
    <col min="15375" max="15375" width="6.88671875" customWidth="1"/>
    <col min="15376" max="15376" width="2.5546875" customWidth="1"/>
    <col min="15377" max="15377" width="8" customWidth="1"/>
    <col min="15378" max="15378" width="7.44140625" customWidth="1"/>
    <col min="15379" max="15379" width="2.44140625" customWidth="1"/>
    <col min="15380" max="15380" width="9.5546875" customWidth="1"/>
    <col min="15381" max="15381" width="7.5546875" customWidth="1"/>
    <col min="15382" max="15382" width="2.5546875" customWidth="1"/>
    <col min="15383" max="15383" width="10.5546875" bestFit="1" customWidth="1"/>
    <col min="15617" max="15617" width="22.5546875" customWidth="1"/>
    <col min="15618" max="15618" width="8.44140625" customWidth="1"/>
    <col min="15619" max="15619" width="8" customWidth="1"/>
    <col min="15620" max="15620" width="2.5546875" customWidth="1"/>
    <col min="15621" max="15621" width="6.5546875" customWidth="1"/>
    <col min="15622" max="15622" width="6.6640625" customWidth="1"/>
    <col min="15623" max="15623" width="2.5546875" customWidth="1"/>
    <col min="15624" max="15624" width="10.109375" customWidth="1"/>
    <col min="15625" max="15625" width="7" customWidth="1"/>
    <col min="15626" max="15626" width="2.5546875" customWidth="1"/>
    <col min="15627" max="15628" width="8.44140625" customWidth="1"/>
    <col min="15629" max="15629" width="2.5546875" customWidth="1"/>
    <col min="15630" max="15630" width="10.109375" customWidth="1"/>
    <col min="15631" max="15631" width="6.88671875" customWidth="1"/>
    <col min="15632" max="15632" width="2.5546875" customWidth="1"/>
    <col min="15633" max="15633" width="8" customWidth="1"/>
    <col min="15634" max="15634" width="7.44140625" customWidth="1"/>
    <col min="15635" max="15635" width="2.44140625" customWidth="1"/>
    <col min="15636" max="15636" width="9.5546875" customWidth="1"/>
    <col min="15637" max="15637" width="7.5546875" customWidth="1"/>
    <col min="15638" max="15638" width="2.5546875" customWidth="1"/>
    <col min="15639" max="15639" width="10.5546875" bestFit="1" customWidth="1"/>
    <col min="15873" max="15873" width="22.5546875" customWidth="1"/>
    <col min="15874" max="15874" width="8.44140625" customWidth="1"/>
    <col min="15875" max="15875" width="8" customWidth="1"/>
    <col min="15876" max="15876" width="2.5546875" customWidth="1"/>
    <col min="15877" max="15877" width="6.5546875" customWidth="1"/>
    <col min="15878" max="15878" width="6.6640625" customWidth="1"/>
    <col min="15879" max="15879" width="2.5546875" customWidth="1"/>
    <col min="15880" max="15880" width="10.109375" customWidth="1"/>
    <col min="15881" max="15881" width="7" customWidth="1"/>
    <col min="15882" max="15882" width="2.5546875" customWidth="1"/>
    <col min="15883" max="15884" width="8.44140625" customWidth="1"/>
    <col min="15885" max="15885" width="2.5546875" customWidth="1"/>
    <col min="15886" max="15886" width="10.109375" customWidth="1"/>
    <col min="15887" max="15887" width="6.88671875" customWidth="1"/>
    <col min="15888" max="15888" width="2.5546875" customWidth="1"/>
    <col min="15889" max="15889" width="8" customWidth="1"/>
    <col min="15890" max="15890" width="7.44140625" customWidth="1"/>
    <col min="15891" max="15891" width="2.44140625" customWidth="1"/>
    <col min="15892" max="15892" width="9.5546875" customWidth="1"/>
    <col min="15893" max="15893" width="7.5546875" customWidth="1"/>
    <col min="15894" max="15894" width="2.5546875" customWidth="1"/>
    <col min="15895" max="15895" width="10.5546875" bestFit="1" customWidth="1"/>
    <col min="16129" max="16129" width="22.5546875" customWidth="1"/>
    <col min="16130" max="16130" width="8.44140625" customWidth="1"/>
    <col min="16131" max="16131" width="8" customWidth="1"/>
    <col min="16132" max="16132" width="2.5546875" customWidth="1"/>
    <col min="16133" max="16133" width="6.5546875" customWidth="1"/>
    <col min="16134" max="16134" width="6.6640625" customWidth="1"/>
    <col min="16135" max="16135" width="2.5546875" customWidth="1"/>
    <col min="16136" max="16136" width="10.109375" customWidth="1"/>
    <col min="16137" max="16137" width="7" customWidth="1"/>
    <col min="16138" max="16138" width="2.5546875" customWidth="1"/>
    <col min="16139" max="16140" width="8.44140625" customWidth="1"/>
    <col min="16141" max="16141" width="2.5546875" customWidth="1"/>
    <col min="16142" max="16142" width="10.109375" customWidth="1"/>
    <col min="16143" max="16143" width="6.88671875" customWidth="1"/>
    <col min="16144" max="16144" width="2.5546875" customWidth="1"/>
    <col min="16145" max="16145" width="8" customWidth="1"/>
    <col min="16146" max="16146" width="7.44140625" customWidth="1"/>
    <col min="16147" max="16147" width="2.44140625" customWidth="1"/>
    <col min="16148" max="16148" width="9.5546875" customWidth="1"/>
    <col min="16149" max="16149" width="7.5546875" customWidth="1"/>
    <col min="16150" max="16150" width="2.5546875" customWidth="1"/>
    <col min="16151" max="16151" width="10.5546875" bestFit="1" customWidth="1"/>
  </cols>
  <sheetData>
    <row r="1" spans="1:23" s="11" customFormat="1" ht="13.2">
      <c r="A1" s="11" t="s">
        <v>126</v>
      </c>
      <c r="N1" s="121"/>
    </row>
    <row r="2" spans="1:23" s="11" customFormat="1" ht="13.2">
      <c r="A2" s="11" t="s">
        <v>298</v>
      </c>
      <c r="N2" s="121"/>
    </row>
    <row r="3" spans="1:23" s="11" customFormat="1" ht="13.2">
      <c r="E3" s="11" t="s">
        <v>570</v>
      </c>
      <c r="N3" s="121"/>
    </row>
    <row r="4" spans="1:23" s="11" customFormat="1" ht="13.2">
      <c r="A4" s="11" t="s">
        <v>571</v>
      </c>
      <c r="N4" s="121"/>
    </row>
    <row r="5" spans="1:23" s="11" customFormat="1" ht="13.8" thickBot="1">
      <c r="N5" s="121"/>
    </row>
    <row r="6" spans="1:23" s="11" customFormat="1" ht="12.75" customHeight="1">
      <c r="A6" s="44"/>
      <c r="B6" s="44"/>
      <c r="C6" s="44"/>
      <c r="D6" s="44"/>
      <c r="E6" s="44"/>
      <c r="F6" s="44"/>
      <c r="G6" s="44"/>
      <c r="H6" s="44"/>
      <c r="I6" s="44"/>
      <c r="J6" s="44"/>
      <c r="K6" s="44"/>
      <c r="L6" s="44"/>
      <c r="M6" s="44"/>
      <c r="N6" s="167"/>
      <c r="O6" s="44"/>
      <c r="P6" s="44"/>
      <c r="Q6" s="44"/>
      <c r="R6" s="44"/>
      <c r="S6" s="44"/>
      <c r="T6" s="44"/>
      <c r="U6" s="44"/>
      <c r="V6" s="44"/>
    </row>
    <row r="7" spans="1:23" s="11" customFormat="1" ht="12.75" customHeight="1">
      <c r="A7" s="160" t="s">
        <v>553</v>
      </c>
      <c r="B7" s="191" t="s">
        <v>572</v>
      </c>
      <c r="C7" s="191"/>
      <c r="D7" s="43"/>
      <c r="E7" s="192" t="s">
        <v>573</v>
      </c>
      <c r="F7" s="192"/>
      <c r="G7" s="43"/>
      <c r="H7" s="192" t="s">
        <v>574</v>
      </c>
      <c r="I7" s="192"/>
      <c r="J7" s="43"/>
      <c r="K7" s="191" t="s">
        <v>575</v>
      </c>
      <c r="L7" s="191"/>
      <c r="M7" s="43"/>
      <c r="N7" s="200" t="s">
        <v>576</v>
      </c>
      <c r="O7" s="200"/>
      <c r="P7" s="43"/>
      <c r="Q7" s="200" t="s">
        <v>577</v>
      </c>
      <c r="R7" s="200"/>
      <c r="T7" s="200" t="s">
        <v>578</v>
      </c>
      <c r="U7" s="200"/>
    </row>
    <row r="8" spans="1:23" s="11" customFormat="1" ht="14.25" customHeight="1">
      <c r="A8" s="43" t="s">
        <v>560</v>
      </c>
      <c r="B8" s="55" t="s">
        <v>41</v>
      </c>
      <c r="C8" s="55" t="s">
        <v>42</v>
      </c>
      <c r="D8" s="43"/>
      <c r="E8" s="55" t="s">
        <v>41</v>
      </c>
      <c r="F8" s="55" t="s">
        <v>42</v>
      </c>
      <c r="G8" s="43"/>
      <c r="H8" s="55" t="s">
        <v>41</v>
      </c>
      <c r="I8" s="55" t="s">
        <v>42</v>
      </c>
      <c r="J8" s="43"/>
      <c r="K8" s="55" t="s">
        <v>41</v>
      </c>
      <c r="L8" s="55" t="s">
        <v>42</v>
      </c>
      <c r="M8" s="43"/>
      <c r="N8" s="171" t="s">
        <v>41</v>
      </c>
      <c r="O8" s="55" t="s">
        <v>42</v>
      </c>
      <c r="P8" s="43"/>
      <c r="Q8" s="55" t="s">
        <v>41</v>
      </c>
      <c r="R8" s="55" t="s">
        <v>42</v>
      </c>
      <c r="T8" s="55" t="s">
        <v>41</v>
      </c>
      <c r="U8" s="55" t="s">
        <v>42</v>
      </c>
    </row>
    <row r="9" spans="1:23" s="11" customFormat="1" ht="13.8" thickBot="1">
      <c r="A9" s="56"/>
      <c r="B9" s="56"/>
      <c r="C9" s="56"/>
      <c r="D9" s="56"/>
      <c r="E9" s="56"/>
      <c r="F9" s="56"/>
      <c r="G9" s="56"/>
      <c r="H9" s="56"/>
      <c r="I9" s="56"/>
      <c r="J9" s="56"/>
      <c r="K9" s="56"/>
      <c r="L9" s="56"/>
      <c r="M9" s="56"/>
      <c r="N9" s="201"/>
      <c r="O9" s="56"/>
      <c r="P9" s="56"/>
      <c r="Q9" s="56"/>
      <c r="R9" s="56"/>
      <c r="T9" s="56"/>
      <c r="U9" s="56"/>
    </row>
    <row r="10" spans="1:23" s="11" customFormat="1" ht="13.2">
      <c r="N10" s="121"/>
      <c r="S10" s="44"/>
      <c r="V10" s="44"/>
    </row>
    <row r="11" spans="1:23" s="11" customFormat="1" ht="13.2">
      <c r="A11" s="16" t="s">
        <v>37</v>
      </c>
      <c r="B11" s="202">
        <f>SUM(B13:B23)</f>
        <v>557025</v>
      </c>
      <c r="C11" s="37">
        <f>SUM(C13:C23)</f>
        <v>100</v>
      </c>
      <c r="E11" s="202">
        <f>SUM(E13:E23)</f>
        <v>34</v>
      </c>
      <c r="F11" s="37">
        <f>SUM(F13:F23)</f>
        <v>99.999999999999986</v>
      </c>
      <c r="H11" s="121">
        <f>SUM(H13:H23)</f>
        <v>2100075</v>
      </c>
      <c r="I11" s="37">
        <f>SUM(I13:I23)</f>
        <v>100</v>
      </c>
      <c r="K11" s="121">
        <f>SUM(K13:K23)</f>
        <v>73599</v>
      </c>
      <c r="L11" s="37">
        <f>SUM(L13:L23)</f>
        <v>100</v>
      </c>
      <c r="N11" s="173">
        <f>SUM(N13:N23)</f>
        <v>5921333</v>
      </c>
      <c r="O11" s="37">
        <f>SUM(O13:O23)</f>
        <v>100</v>
      </c>
      <c r="Q11" s="173">
        <f>SUM(Q13:Q23)</f>
        <v>153935</v>
      </c>
      <c r="R11" s="37">
        <f>SUM(R13:R23)</f>
        <v>100</v>
      </c>
      <c r="T11" s="202">
        <f>SUM(T13:T23)</f>
        <v>9083191</v>
      </c>
      <c r="U11" s="37">
        <f>SUM(U13:U23)</f>
        <v>100</v>
      </c>
      <c r="W11" s="78"/>
    </row>
    <row r="12" spans="1:23" s="11" customFormat="1" ht="13.2">
      <c r="B12" s="121"/>
      <c r="C12" s="37"/>
      <c r="H12" s="121"/>
      <c r="L12" s="37">
        <f>SUM(L14:L24)</f>
        <v>0</v>
      </c>
      <c r="N12" s="121"/>
    </row>
    <row r="13" spans="1:23" s="11" customFormat="1">
      <c r="A13" s="11" t="s">
        <v>579</v>
      </c>
      <c r="B13" s="203">
        <v>555489</v>
      </c>
      <c r="C13" s="37">
        <f>IF($A13&lt;&gt;"",B13/B$11*100,"")</f>
        <v>99.724249360441632</v>
      </c>
      <c r="E13" s="203">
        <v>32</v>
      </c>
      <c r="F13" s="37">
        <f>IF($A13&lt;&gt;"",E13/E$11*100,"")</f>
        <v>94.117647058823522</v>
      </c>
      <c r="H13" s="203">
        <v>2100000</v>
      </c>
      <c r="I13" s="37">
        <f t="shared" ref="I13:I23" si="0">IF($A13&lt;&gt;"",H13/H$11*100,"")</f>
        <v>99.996428698975038</v>
      </c>
      <c r="K13" s="203">
        <v>73599</v>
      </c>
      <c r="L13" s="37">
        <f t="shared" ref="L13:L23" si="1">IF($A13&lt;&gt;"",K13/K$11*100,"")</f>
        <v>100</v>
      </c>
      <c r="N13" s="203">
        <f>2600000+3041673+279000+660</f>
        <v>5921333</v>
      </c>
      <c r="O13" s="37">
        <f t="shared" ref="O13:O23" si="2">IF($A13&lt;&gt;"",N13/N$11*100,"")</f>
        <v>100</v>
      </c>
      <c r="Q13" s="203">
        <f>83076+2276+2135+1639+64809</f>
        <v>153935</v>
      </c>
      <c r="R13" s="37">
        <f t="shared" ref="R13:R23" si="3">IF($A13&lt;&gt;"",Q13/Q$11*100,"")</f>
        <v>100</v>
      </c>
      <c r="T13" s="203">
        <f>3900620+100+3428+93850+5085193</f>
        <v>9083191</v>
      </c>
      <c r="U13" s="37">
        <f t="shared" ref="U13:U19" si="4">IF($A13&lt;&gt;"",T13/T$11*100,"")</f>
        <v>100</v>
      </c>
    </row>
    <row r="14" spans="1:23" s="11" customFormat="1" ht="13.2">
      <c r="B14" s="203"/>
      <c r="C14" s="37" t="str">
        <f t="shared" ref="C14:C23" si="5">IF($A14&lt;&gt;"",B14/B$11*100,"")</f>
        <v/>
      </c>
      <c r="E14" s="203"/>
      <c r="F14" s="37" t="str">
        <f t="shared" ref="F14:F23" si="6">IF($A14&lt;&gt;"",E14/E$11*100,"")</f>
        <v/>
      </c>
      <c r="H14" s="203"/>
      <c r="I14" s="37" t="str">
        <f t="shared" si="0"/>
        <v/>
      </c>
      <c r="K14" s="203"/>
      <c r="L14" s="37" t="str">
        <f t="shared" si="1"/>
        <v/>
      </c>
      <c r="N14" s="203"/>
      <c r="O14" s="37" t="str">
        <f t="shared" si="2"/>
        <v/>
      </c>
      <c r="Q14" s="203"/>
      <c r="R14" s="37" t="str">
        <f t="shared" si="3"/>
        <v/>
      </c>
      <c r="T14" s="203"/>
      <c r="U14" s="37" t="str">
        <f t="shared" si="4"/>
        <v/>
      </c>
    </row>
    <row r="15" spans="1:23" s="11" customFormat="1" ht="13.2">
      <c r="A15" s="11" t="s">
        <v>562</v>
      </c>
      <c r="B15" s="203">
        <v>3</v>
      </c>
      <c r="C15" s="204">
        <f t="shared" si="5"/>
        <v>5.3857546788743768E-4</v>
      </c>
      <c r="E15" s="203">
        <v>0</v>
      </c>
      <c r="F15" s="37">
        <f t="shared" si="6"/>
        <v>0</v>
      </c>
      <c r="H15" s="203">
        <v>0</v>
      </c>
      <c r="I15" s="37">
        <f t="shared" si="0"/>
        <v>0</v>
      </c>
      <c r="K15" s="203">
        <v>0</v>
      </c>
      <c r="L15" s="37">
        <f t="shared" si="1"/>
        <v>0</v>
      </c>
      <c r="N15" s="203">
        <v>0</v>
      </c>
      <c r="O15" s="37">
        <f t="shared" si="2"/>
        <v>0</v>
      </c>
      <c r="Q15" s="203">
        <v>0</v>
      </c>
      <c r="R15" s="37">
        <f t="shared" si="3"/>
        <v>0</v>
      </c>
      <c r="T15" s="203">
        <v>0</v>
      </c>
      <c r="U15" s="37">
        <f t="shared" si="4"/>
        <v>0</v>
      </c>
    </row>
    <row r="16" spans="1:23" s="11" customFormat="1" ht="13.2">
      <c r="B16" s="203"/>
      <c r="C16" s="37" t="str">
        <f t="shared" si="5"/>
        <v/>
      </c>
      <c r="E16" s="203"/>
      <c r="F16" s="37" t="str">
        <f t="shared" si="6"/>
        <v/>
      </c>
      <c r="H16" s="203"/>
      <c r="I16" s="37" t="str">
        <f t="shared" si="0"/>
        <v/>
      </c>
      <c r="K16" s="203"/>
      <c r="L16" s="37" t="str">
        <f t="shared" si="1"/>
        <v/>
      </c>
      <c r="N16" s="203"/>
      <c r="O16" s="37" t="str">
        <f t="shared" si="2"/>
        <v/>
      </c>
      <c r="Q16" s="203"/>
      <c r="R16" s="37" t="str">
        <f t="shared" si="3"/>
        <v/>
      </c>
      <c r="T16" s="203"/>
      <c r="U16" s="37" t="str">
        <f t="shared" si="4"/>
        <v/>
      </c>
    </row>
    <row r="17" spans="1:22" s="11" customFormat="1" ht="13.2">
      <c r="A17" s="11" t="s">
        <v>563</v>
      </c>
      <c r="B17" s="203">
        <v>129</v>
      </c>
      <c r="C17" s="37">
        <f t="shared" si="5"/>
        <v>2.3158745119159822E-2</v>
      </c>
      <c r="E17" s="203">
        <v>1</v>
      </c>
      <c r="F17" s="37">
        <f t="shared" si="6"/>
        <v>2.9411764705882351</v>
      </c>
      <c r="H17" s="203">
        <v>0</v>
      </c>
      <c r="I17" s="37">
        <f t="shared" si="0"/>
        <v>0</v>
      </c>
      <c r="K17" s="203">
        <v>0</v>
      </c>
      <c r="L17" s="37">
        <f t="shared" si="1"/>
        <v>0</v>
      </c>
      <c r="N17" s="203">
        <v>0</v>
      </c>
      <c r="O17" s="37">
        <f t="shared" si="2"/>
        <v>0</v>
      </c>
      <c r="Q17" s="203">
        <v>0</v>
      </c>
      <c r="R17" s="37">
        <f t="shared" si="3"/>
        <v>0</v>
      </c>
      <c r="T17" s="203">
        <v>0</v>
      </c>
      <c r="U17" s="37">
        <f t="shared" si="4"/>
        <v>0</v>
      </c>
    </row>
    <row r="18" spans="1:22" s="11" customFormat="1" ht="13.2">
      <c r="B18" s="203"/>
      <c r="C18" s="37" t="str">
        <f t="shared" si="5"/>
        <v/>
      </c>
      <c r="E18" s="203"/>
      <c r="F18" s="37" t="str">
        <f t="shared" si="6"/>
        <v/>
      </c>
      <c r="H18" s="203"/>
      <c r="I18" s="37" t="str">
        <f t="shared" si="0"/>
        <v/>
      </c>
      <c r="K18" s="203"/>
      <c r="L18" s="37" t="str">
        <f t="shared" si="1"/>
        <v/>
      </c>
      <c r="N18" s="203"/>
      <c r="O18" s="37" t="str">
        <f t="shared" si="2"/>
        <v/>
      </c>
      <c r="Q18" s="203"/>
      <c r="R18" s="37" t="str">
        <f t="shared" si="3"/>
        <v/>
      </c>
      <c r="T18" s="203"/>
      <c r="U18" s="37" t="str">
        <f t="shared" si="4"/>
        <v/>
      </c>
    </row>
    <row r="19" spans="1:22" s="11" customFormat="1" ht="13.2">
      <c r="A19" s="11" t="s">
        <v>564</v>
      </c>
      <c r="B19" s="203">
        <v>1238</v>
      </c>
      <c r="C19" s="37">
        <f t="shared" si="5"/>
        <v>0.22225214308154931</v>
      </c>
      <c r="E19" s="203">
        <v>0</v>
      </c>
      <c r="F19" s="37">
        <f t="shared" si="6"/>
        <v>0</v>
      </c>
      <c r="H19" s="203">
        <v>75</v>
      </c>
      <c r="I19" s="204">
        <f t="shared" si="0"/>
        <v>3.571301024963394E-3</v>
      </c>
      <c r="K19" s="203">
        <v>0</v>
      </c>
      <c r="L19" s="37">
        <f t="shared" si="1"/>
        <v>0</v>
      </c>
      <c r="N19" s="203">
        <v>0</v>
      </c>
      <c r="O19" s="37">
        <f t="shared" si="2"/>
        <v>0</v>
      </c>
      <c r="Q19" s="203">
        <v>0</v>
      </c>
      <c r="R19" s="37">
        <f t="shared" si="3"/>
        <v>0</v>
      </c>
      <c r="T19" s="203">
        <v>0</v>
      </c>
      <c r="U19" s="37">
        <f t="shared" si="4"/>
        <v>0</v>
      </c>
    </row>
    <row r="20" spans="1:22" s="11" customFormat="1" ht="13.2">
      <c r="B20" s="203"/>
      <c r="C20" s="37"/>
      <c r="E20" s="203"/>
      <c r="F20" s="37"/>
      <c r="H20" s="203"/>
      <c r="I20" s="37"/>
      <c r="K20" s="203"/>
      <c r="L20" s="37" t="str">
        <f t="shared" si="1"/>
        <v/>
      </c>
      <c r="N20" s="203"/>
      <c r="O20" s="37"/>
      <c r="Q20" s="203"/>
      <c r="R20" s="37"/>
      <c r="T20" s="203"/>
      <c r="U20" s="37"/>
    </row>
    <row r="21" spans="1:22" s="11" customFormat="1" ht="13.2">
      <c r="A21" s="11" t="s">
        <v>565</v>
      </c>
      <c r="B21" s="203">
        <v>166</v>
      </c>
      <c r="C21" s="37">
        <f t="shared" si="5"/>
        <v>2.9801175889771554E-2</v>
      </c>
      <c r="E21" s="203">
        <v>1</v>
      </c>
      <c r="F21" s="37">
        <f t="shared" si="6"/>
        <v>2.9411764705882351</v>
      </c>
      <c r="H21" s="203">
        <v>0</v>
      </c>
      <c r="I21" s="37">
        <f t="shared" si="0"/>
        <v>0</v>
      </c>
      <c r="K21" s="203">
        <v>0</v>
      </c>
      <c r="L21" s="37">
        <f t="shared" si="1"/>
        <v>0</v>
      </c>
      <c r="N21" s="203">
        <v>0</v>
      </c>
      <c r="O21" s="37">
        <f t="shared" si="2"/>
        <v>0</v>
      </c>
      <c r="Q21" s="203">
        <v>0</v>
      </c>
      <c r="R21" s="37">
        <f t="shared" si="3"/>
        <v>0</v>
      </c>
      <c r="T21" s="203">
        <v>0</v>
      </c>
      <c r="U21" s="37">
        <f>IF($A21&lt;&gt;"",T21/T$11*100,"")</f>
        <v>0</v>
      </c>
    </row>
    <row r="22" spans="1:22" s="11" customFormat="1" ht="13.8" thickBot="1">
      <c r="A22" s="56"/>
      <c r="B22" s="205"/>
      <c r="C22" s="75" t="str">
        <f t="shared" si="5"/>
        <v/>
      </c>
      <c r="D22" s="56"/>
      <c r="E22" s="205"/>
      <c r="F22" s="75" t="str">
        <f t="shared" si="6"/>
        <v/>
      </c>
      <c r="G22" s="56"/>
      <c r="H22" s="205"/>
      <c r="I22" s="75" t="str">
        <f t="shared" si="0"/>
        <v/>
      </c>
      <c r="J22" s="56"/>
      <c r="K22" s="205"/>
      <c r="L22" s="75" t="str">
        <f t="shared" si="1"/>
        <v/>
      </c>
      <c r="M22" s="56"/>
      <c r="N22" s="205"/>
      <c r="O22" s="75" t="str">
        <f t="shared" si="2"/>
        <v/>
      </c>
      <c r="P22" s="56"/>
      <c r="Q22" s="203"/>
      <c r="R22" s="37" t="str">
        <f t="shared" si="3"/>
        <v/>
      </c>
      <c r="T22" s="203"/>
      <c r="U22" s="37" t="str">
        <f>IF($A22&lt;&gt;"",T22/T$11*100,"")</f>
        <v/>
      </c>
    </row>
    <row r="23" spans="1:22" s="11" customFormat="1" ht="13.2" hidden="1" customHeight="1">
      <c r="A23" s="11" t="s">
        <v>566</v>
      </c>
      <c r="B23" s="203">
        <v>0</v>
      </c>
      <c r="C23" s="204">
        <f t="shared" si="5"/>
        <v>0</v>
      </c>
      <c r="E23" s="203">
        <v>0</v>
      </c>
      <c r="F23" s="37">
        <f t="shared" si="6"/>
        <v>0</v>
      </c>
      <c r="H23" s="203">
        <v>0</v>
      </c>
      <c r="I23" s="37">
        <f t="shared" si="0"/>
        <v>0</v>
      </c>
      <c r="K23" s="203">
        <v>0</v>
      </c>
      <c r="L23" s="37">
        <f t="shared" si="1"/>
        <v>0</v>
      </c>
      <c r="N23" s="203">
        <v>0</v>
      </c>
      <c r="O23" s="37">
        <f t="shared" si="2"/>
        <v>0</v>
      </c>
      <c r="Q23" s="203">
        <v>0</v>
      </c>
      <c r="R23" s="37">
        <f t="shared" si="3"/>
        <v>0</v>
      </c>
      <c r="T23" s="203">
        <v>0</v>
      </c>
      <c r="U23" s="37">
        <f>IF($A23&lt;&gt;"",T23/T$11*100,"")</f>
        <v>0</v>
      </c>
    </row>
    <row r="24" spans="1:22" s="11" customFormat="1" ht="13.95" hidden="1" customHeight="1" thickBot="1">
      <c r="A24" s="56"/>
      <c r="B24" s="56"/>
      <c r="C24" s="56"/>
      <c r="D24" s="56"/>
      <c r="E24" s="56"/>
      <c r="F24" s="56"/>
      <c r="G24" s="56"/>
      <c r="H24" s="56"/>
      <c r="I24" s="56"/>
      <c r="J24" s="56"/>
      <c r="K24" s="56"/>
      <c r="L24" s="56"/>
      <c r="M24" s="56"/>
      <c r="N24" s="201"/>
      <c r="O24" s="56"/>
      <c r="P24" s="56"/>
    </row>
    <row r="25" spans="1:22" s="11" customFormat="1" ht="13.2">
      <c r="N25" s="121"/>
      <c r="Q25" s="44"/>
      <c r="R25" s="44"/>
      <c r="S25" s="44"/>
      <c r="T25" s="44"/>
      <c r="U25" s="44"/>
      <c r="V25" s="44"/>
    </row>
    <row r="26" spans="1:22" s="11" customFormat="1" ht="13.2">
      <c r="A26" s="11" t="s">
        <v>580</v>
      </c>
    </row>
    <row r="27" spans="1:22" s="11" customFormat="1" ht="17.25" customHeight="1">
      <c r="A27" s="11" t="s">
        <v>581</v>
      </c>
    </row>
    <row r="28" spans="1:22" s="11" customFormat="1" ht="13.2">
      <c r="A28" s="11" t="s">
        <v>582</v>
      </c>
    </row>
    <row r="29" spans="1:22" s="11" customFormat="1" ht="15.6" customHeight="1">
      <c r="N29" s="121"/>
    </row>
    <row r="30" spans="1:22" s="11" customFormat="1" ht="13.2">
      <c r="A30" s="11" t="s">
        <v>568</v>
      </c>
      <c r="N30" s="121"/>
    </row>
    <row r="31" spans="1:22" s="11" customFormat="1" ht="13.2">
      <c r="A31" s="11" t="s">
        <v>569</v>
      </c>
      <c r="N31" s="121"/>
    </row>
    <row r="32" spans="1:22" s="11" customFormat="1" ht="13.2">
      <c r="N32" s="121"/>
    </row>
  </sheetData>
  <mergeCells count="7">
    <mergeCell ref="T7:U7"/>
    <mergeCell ref="B7:C7"/>
    <mergeCell ref="E7:F7"/>
    <mergeCell ref="H7:I7"/>
    <mergeCell ref="K7:L7"/>
    <mergeCell ref="N7:O7"/>
    <mergeCell ref="Q7:R7"/>
  </mergeCells>
  <conditionalFormatting sqref="A1:XFD1048576">
    <cfRule type="cellIs" dxfId="5" priority="1" operator="equal">
      <formula>0</formula>
    </cfRule>
  </conditionalFormatting>
  <printOptions horizontalCentered="1" verticalCentered="1"/>
  <pageMargins left="0" right="0" top="0" bottom="0" header="0.31496062992125984" footer="0.31496062992125984"/>
  <pageSetup scale="85" orientation="landscape" horizontalDpi="4294967293" verticalDpi="4294967293"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D36DF-BE3D-42FD-9DBE-C53B51B2690F}">
  <sheetPr>
    <tabColor theme="4" tint="-0.249977111117893"/>
  </sheetPr>
  <dimension ref="A1:J44"/>
  <sheetViews>
    <sheetView workbookViewId="0">
      <selection activeCell="K24" sqref="K24"/>
    </sheetView>
  </sheetViews>
  <sheetFormatPr baseColWidth="10" defaultColWidth="9.109375" defaultRowHeight="14.4"/>
  <cols>
    <col min="1" max="1" width="31.5546875" customWidth="1"/>
    <col min="2" max="2" width="9.5546875" style="122" customWidth="1"/>
    <col min="3" max="3" width="9.5546875" customWidth="1"/>
    <col min="4" max="4" width="2.5546875" customWidth="1"/>
    <col min="5" max="5" width="9.5546875" style="122" customWidth="1"/>
    <col min="6" max="6" width="9.5546875" customWidth="1"/>
    <col min="7" max="7" width="2.5546875" customWidth="1"/>
    <col min="8" max="8" width="9.5546875" style="122" customWidth="1"/>
    <col min="9" max="9" width="9.5546875" customWidth="1"/>
    <col min="10" max="10" width="2.5546875" customWidth="1"/>
    <col min="257" max="257" width="31.5546875" customWidth="1"/>
    <col min="258" max="259" width="9.5546875" customWidth="1"/>
    <col min="260" max="260" width="2.5546875" customWidth="1"/>
    <col min="261" max="262" width="9.5546875" customWidth="1"/>
    <col min="263" max="263" width="2.5546875" customWidth="1"/>
    <col min="264" max="265" width="9.5546875" customWidth="1"/>
    <col min="266" max="266" width="2.5546875" customWidth="1"/>
    <col min="513" max="513" width="31.5546875" customWidth="1"/>
    <col min="514" max="515" width="9.5546875" customWidth="1"/>
    <col min="516" max="516" width="2.5546875" customWidth="1"/>
    <col min="517" max="518" width="9.5546875" customWidth="1"/>
    <col min="519" max="519" width="2.5546875" customWidth="1"/>
    <col min="520" max="521" width="9.5546875" customWidth="1"/>
    <col min="522" max="522" width="2.5546875" customWidth="1"/>
    <col min="769" max="769" width="31.5546875" customWidth="1"/>
    <col min="770" max="771" width="9.5546875" customWidth="1"/>
    <col min="772" max="772" width="2.5546875" customWidth="1"/>
    <col min="773" max="774" width="9.5546875" customWidth="1"/>
    <col min="775" max="775" width="2.5546875" customWidth="1"/>
    <col min="776" max="777" width="9.5546875" customWidth="1"/>
    <col min="778" max="778" width="2.5546875" customWidth="1"/>
    <col min="1025" max="1025" width="31.5546875" customWidth="1"/>
    <col min="1026" max="1027" width="9.5546875" customWidth="1"/>
    <col min="1028" max="1028" width="2.5546875" customWidth="1"/>
    <col min="1029" max="1030" width="9.5546875" customWidth="1"/>
    <col min="1031" max="1031" width="2.5546875" customWidth="1"/>
    <col min="1032" max="1033" width="9.5546875" customWidth="1"/>
    <col min="1034" max="1034" width="2.5546875" customWidth="1"/>
    <col min="1281" max="1281" width="31.5546875" customWidth="1"/>
    <col min="1282" max="1283" width="9.5546875" customWidth="1"/>
    <col min="1284" max="1284" width="2.5546875" customWidth="1"/>
    <col min="1285" max="1286" width="9.5546875" customWidth="1"/>
    <col min="1287" max="1287" width="2.5546875" customWidth="1"/>
    <col min="1288" max="1289" width="9.5546875" customWidth="1"/>
    <col min="1290" max="1290" width="2.5546875" customWidth="1"/>
    <col min="1537" max="1537" width="31.5546875" customWidth="1"/>
    <col min="1538" max="1539" width="9.5546875" customWidth="1"/>
    <col min="1540" max="1540" width="2.5546875" customWidth="1"/>
    <col min="1541" max="1542" width="9.5546875" customWidth="1"/>
    <col min="1543" max="1543" width="2.5546875" customWidth="1"/>
    <col min="1544" max="1545" width="9.5546875" customWidth="1"/>
    <col min="1546" max="1546" width="2.5546875" customWidth="1"/>
    <col min="1793" max="1793" width="31.5546875" customWidth="1"/>
    <col min="1794" max="1795" width="9.5546875" customWidth="1"/>
    <col min="1796" max="1796" width="2.5546875" customWidth="1"/>
    <col min="1797" max="1798" width="9.5546875" customWidth="1"/>
    <col min="1799" max="1799" width="2.5546875" customWidth="1"/>
    <col min="1800" max="1801" width="9.5546875" customWidth="1"/>
    <col min="1802" max="1802" width="2.5546875" customWidth="1"/>
    <col min="2049" max="2049" width="31.5546875" customWidth="1"/>
    <col min="2050" max="2051" width="9.5546875" customWidth="1"/>
    <col min="2052" max="2052" width="2.5546875" customWidth="1"/>
    <col min="2053" max="2054" width="9.5546875" customWidth="1"/>
    <col min="2055" max="2055" width="2.5546875" customWidth="1"/>
    <col min="2056" max="2057" width="9.5546875" customWidth="1"/>
    <col min="2058" max="2058" width="2.5546875" customWidth="1"/>
    <col min="2305" max="2305" width="31.5546875" customWidth="1"/>
    <col min="2306" max="2307" width="9.5546875" customWidth="1"/>
    <col min="2308" max="2308" width="2.5546875" customWidth="1"/>
    <col min="2309" max="2310" width="9.5546875" customWidth="1"/>
    <col min="2311" max="2311" width="2.5546875" customWidth="1"/>
    <col min="2312" max="2313" width="9.5546875" customWidth="1"/>
    <col min="2314" max="2314" width="2.5546875" customWidth="1"/>
    <col min="2561" max="2561" width="31.5546875" customWidth="1"/>
    <col min="2562" max="2563" width="9.5546875" customWidth="1"/>
    <col min="2564" max="2564" width="2.5546875" customWidth="1"/>
    <col min="2565" max="2566" width="9.5546875" customWidth="1"/>
    <col min="2567" max="2567" width="2.5546875" customWidth="1"/>
    <col min="2568" max="2569" width="9.5546875" customWidth="1"/>
    <col min="2570" max="2570" width="2.5546875" customWidth="1"/>
    <col min="2817" max="2817" width="31.5546875" customWidth="1"/>
    <col min="2818" max="2819" width="9.5546875" customWidth="1"/>
    <col min="2820" max="2820" width="2.5546875" customWidth="1"/>
    <col min="2821" max="2822" width="9.5546875" customWidth="1"/>
    <col min="2823" max="2823" width="2.5546875" customWidth="1"/>
    <col min="2824" max="2825" width="9.5546875" customWidth="1"/>
    <col min="2826" max="2826" width="2.5546875" customWidth="1"/>
    <col min="3073" max="3073" width="31.5546875" customWidth="1"/>
    <col min="3074" max="3075" width="9.5546875" customWidth="1"/>
    <col min="3076" max="3076" width="2.5546875" customWidth="1"/>
    <col min="3077" max="3078" width="9.5546875" customWidth="1"/>
    <col min="3079" max="3079" width="2.5546875" customWidth="1"/>
    <col min="3080" max="3081" width="9.5546875" customWidth="1"/>
    <col min="3082" max="3082" width="2.5546875" customWidth="1"/>
    <col min="3329" max="3329" width="31.5546875" customWidth="1"/>
    <col min="3330" max="3331" width="9.5546875" customWidth="1"/>
    <col min="3332" max="3332" width="2.5546875" customWidth="1"/>
    <col min="3333" max="3334" width="9.5546875" customWidth="1"/>
    <col min="3335" max="3335" width="2.5546875" customWidth="1"/>
    <col min="3336" max="3337" width="9.5546875" customWidth="1"/>
    <col min="3338" max="3338" width="2.5546875" customWidth="1"/>
    <col min="3585" max="3585" width="31.5546875" customWidth="1"/>
    <col min="3586" max="3587" width="9.5546875" customWidth="1"/>
    <col min="3588" max="3588" width="2.5546875" customWidth="1"/>
    <col min="3589" max="3590" width="9.5546875" customWidth="1"/>
    <col min="3591" max="3591" width="2.5546875" customWidth="1"/>
    <col min="3592" max="3593" width="9.5546875" customWidth="1"/>
    <col min="3594" max="3594" width="2.5546875" customWidth="1"/>
    <col min="3841" max="3841" width="31.5546875" customWidth="1"/>
    <col min="3842" max="3843" width="9.5546875" customWidth="1"/>
    <col min="3844" max="3844" width="2.5546875" customWidth="1"/>
    <col min="3845" max="3846" width="9.5546875" customWidth="1"/>
    <col min="3847" max="3847" width="2.5546875" customWidth="1"/>
    <col min="3848" max="3849" width="9.5546875" customWidth="1"/>
    <col min="3850" max="3850" width="2.5546875" customWidth="1"/>
    <col min="4097" max="4097" width="31.5546875" customWidth="1"/>
    <col min="4098" max="4099" width="9.5546875" customWidth="1"/>
    <col min="4100" max="4100" width="2.5546875" customWidth="1"/>
    <col min="4101" max="4102" width="9.5546875" customWidth="1"/>
    <col min="4103" max="4103" width="2.5546875" customWidth="1"/>
    <col min="4104" max="4105" width="9.5546875" customWidth="1"/>
    <col min="4106" max="4106" width="2.5546875" customWidth="1"/>
    <col min="4353" max="4353" width="31.5546875" customWidth="1"/>
    <col min="4354" max="4355" width="9.5546875" customWidth="1"/>
    <col min="4356" max="4356" width="2.5546875" customWidth="1"/>
    <col min="4357" max="4358" width="9.5546875" customWidth="1"/>
    <col min="4359" max="4359" width="2.5546875" customWidth="1"/>
    <col min="4360" max="4361" width="9.5546875" customWidth="1"/>
    <col min="4362" max="4362" width="2.5546875" customWidth="1"/>
    <col min="4609" max="4609" width="31.5546875" customWidth="1"/>
    <col min="4610" max="4611" width="9.5546875" customWidth="1"/>
    <col min="4612" max="4612" width="2.5546875" customWidth="1"/>
    <col min="4613" max="4614" width="9.5546875" customWidth="1"/>
    <col min="4615" max="4615" width="2.5546875" customWidth="1"/>
    <col min="4616" max="4617" width="9.5546875" customWidth="1"/>
    <col min="4618" max="4618" width="2.5546875" customWidth="1"/>
    <col min="4865" max="4865" width="31.5546875" customWidth="1"/>
    <col min="4866" max="4867" width="9.5546875" customWidth="1"/>
    <col min="4868" max="4868" width="2.5546875" customWidth="1"/>
    <col min="4869" max="4870" width="9.5546875" customWidth="1"/>
    <col min="4871" max="4871" width="2.5546875" customWidth="1"/>
    <col min="4872" max="4873" width="9.5546875" customWidth="1"/>
    <col min="4874" max="4874" width="2.5546875" customWidth="1"/>
    <col min="5121" max="5121" width="31.5546875" customWidth="1"/>
    <col min="5122" max="5123" width="9.5546875" customWidth="1"/>
    <col min="5124" max="5124" width="2.5546875" customWidth="1"/>
    <col min="5125" max="5126" width="9.5546875" customWidth="1"/>
    <col min="5127" max="5127" width="2.5546875" customWidth="1"/>
    <col min="5128" max="5129" width="9.5546875" customWidth="1"/>
    <col min="5130" max="5130" width="2.5546875" customWidth="1"/>
    <col min="5377" max="5377" width="31.5546875" customWidth="1"/>
    <col min="5378" max="5379" width="9.5546875" customWidth="1"/>
    <col min="5380" max="5380" width="2.5546875" customWidth="1"/>
    <col min="5381" max="5382" width="9.5546875" customWidth="1"/>
    <col min="5383" max="5383" width="2.5546875" customWidth="1"/>
    <col min="5384" max="5385" width="9.5546875" customWidth="1"/>
    <col min="5386" max="5386" width="2.5546875" customWidth="1"/>
    <col min="5633" max="5633" width="31.5546875" customWidth="1"/>
    <col min="5634" max="5635" width="9.5546875" customWidth="1"/>
    <col min="5636" max="5636" width="2.5546875" customWidth="1"/>
    <col min="5637" max="5638" width="9.5546875" customWidth="1"/>
    <col min="5639" max="5639" width="2.5546875" customWidth="1"/>
    <col min="5640" max="5641" width="9.5546875" customWidth="1"/>
    <col min="5642" max="5642" width="2.5546875" customWidth="1"/>
    <col min="5889" max="5889" width="31.5546875" customWidth="1"/>
    <col min="5890" max="5891" width="9.5546875" customWidth="1"/>
    <col min="5892" max="5892" width="2.5546875" customWidth="1"/>
    <col min="5893" max="5894" width="9.5546875" customWidth="1"/>
    <col min="5895" max="5895" width="2.5546875" customWidth="1"/>
    <col min="5896" max="5897" width="9.5546875" customWidth="1"/>
    <col min="5898" max="5898" width="2.5546875" customWidth="1"/>
    <col min="6145" max="6145" width="31.5546875" customWidth="1"/>
    <col min="6146" max="6147" width="9.5546875" customWidth="1"/>
    <col min="6148" max="6148" width="2.5546875" customWidth="1"/>
    <col min="6149" max="6150" width="9.5546875" customWidth="1"/>
    <col min="6151" max="6151" width="2.5546875" customWidth="1"/>
    <col min="6152" max="6153" width="9.5546875" customWidth="1"/>
    <col min="6154" max="6154" width="2.5546875" customWidth="1"/>
    <col min="6401" max="6401" width="31.5546875" customWidth="1"/>
    <col min="6402" max="6403" width="9.5546875" customWidth="1"/>
    <col min="6404" max="6404" width="2.5546875" customWidth="1"/>
    <col min="6405" max="6406" width="9.5546875" customWidth="1"/>
    <col min="6407" max="6407" width="2.5546875" customWidth="1"/>
    <col min="6408" max="6409" width="9.5546875" customWidth="1"/>
    <col min="6410" max="6410" width="2.5546875" customWidth="1"/>
    <col min="6657" max="6657" width="31.5546875" customWidth="1"/>
    <col min="6658" max="6659" width="9.5546875" customWidth="1"/>
    <col min="6660" max="6660" width="2.5546875" customWidth="1"/>
    <col min="6661" max="6662" width="9.5546875" customWidth="1"/>
    <col min="6663" max="6663" width="2.5546875" customWidth="1"/>
    <col min="6664" max="6665" width="9.5546875" customWidth="1"/>
    <col min="6666" max="6666" width="2.5546875" customWidth="1"/>
    <col min="6913" max="6913" width="31.5546875" customWidth="1"/>
    <col min="6914" max="6915" width="9.5546875" customWidth="1"/>
    <col min="6916" max="6916" width="2.5546875" customWidth="1"/>
    <col min="6917" max="6918" width="9.5546875" customWidth="1"/>
    <col min="6919" max="6919" width="2.5546875" customWidth="1"/>
    <col min="6920" max="6921" width="9.5546875" customWidth="1"/>
    <col min="6922" max="6922" width="2.5546875" customWidth="1"/>
    <col min="7169" max="7169" width="31.5546875" customWidth="1"/>
    <col min="7170" max="7171" width="9.5546875" customWidth="1"/>
    <col min="7172" max="7172" width="2.5546875" customWidth="1"/>
    <col min="7173" max="7174" width="9.5546875" customWidth="1"/>
    <col min="7175" max="7175" width="2.5546875" customWidth="1"/>
    <col min="7176" max="7177" width="9.5546875" customWidth="1"/>
    <col min="7178" max="7178" width="2.5546875" customWidth="1"/>
    <col min="7425" max="7425" width="31.5546875" customWidth="1"/>
    <col min="7426" max="7427" width="9.5546875" customWidth="1"/>
    <col min="7428" max="7428" width="2.5546875" customWidth="1"/>
    <col min="7429" max="7430" width="9.5546875" customWidth="1"/>
    <col min="7431" max="7431" width="2.5546875" customWidth="1"/>
    <col min="7432" max="7433" width="9.5546875" customWidth="1"/>
    <col min="7434" max="7434" width="2.5546875" customWidth="1"/>
    <col min="7681" max="7681" width="31.5546875" customWidth="1"/>
    <col min="7682" max="7683" width="9.5546875" customWidth="1"/>
    <col min="7684" max="7684" width="2.5546875" customWidth="1"/>
    <col min="7685" max="7686" width="9.5546875" customWidth="1"/>
    <col min="7687" max="7687" width="2.5546875" customWidth="1"/>
    <col min="7688" max="7689" width="9.5546875" customWidth="1"/>
    <col min="7690" max="7690" width="2.5546875" customWidth="1"/>
    <col min="7937" max="7937" width="31.5546875" customWidth="1"/>
    <col min="7938" max="7939" width="9.5546875" customWidth="1"/>
    <col min="7940" max="7940" width="2.5546875" customWidth="1"/>
    <col min="7941" max="7942" width="9.5546875" customWidth="1"/>
    <col min="7943" max="7943" width="2.5546875" customWidth="1"/>
    <col min="7944" max="7945" width="9.5546875" customWidth="1"/>
    <col min="7946" max="7946" width="2.5546875" customWidth="1"/>
    <col min="8193" max="8193" width="31.5546875" customWidth="1"/>
    <col min="8194" max="8195" width="9.5546875" customWidth="1"/>
    <col min="8196" max="8196" width="2.5546875" customWidth="1"/>
    <col min="8197" max="8198" width="9.5546875" customWidth="1"/>
    <col min="8199" max="8199" width="2.5546875" customWidth="1"/>
    <col min="8200" max="8201" width="9.5546875" customWidth="1"/>
    <col min="8202" max="8202" width="2.5546875" customWidth="1"/>
    <col min="8449" max="8449" width="31.5546875" customWidth="1"/>
    <col min="8450" max="8451" width="9.5546875" customWidth="1"/>
    <col min="8452" max="8452" width="2.5546875" customWidth="1"/>
    <col min="8453" max="8454" width="9.5546875" customWidth="1"/>
    <col min="8455" max="8455" width="2.5546875" customWidth="1"/>
    <col min="8456" max="8457" width="9.5546875" customWidth="1"/>
    <col min="8458" max="8458" width="2.5546875" customWidth="1"/>
    <col min="8705" max="8705" width="31.5546875" customWidth="1"/>
    <col min="8706" max="8707" width="9.5546875" customWidth="1"/>
    <col min="8708" max="8708" width="2.5546875" customWidth="1"/>
    <col min="8709" max="8710" width="9.5546875" customWidth="1"/>
    <col min="8711" max="8711" width="2.5546875" customWidth="1"/>
    <col min="8712" max="8713" width="9.5546875" customWidth="1"/>
    <col min="8714" max="8714" width="2.5546875" customWidth="1"/>
    <col min="8961" max="8961" width="31.5546875" customWidth="1"/>
    <col min="8962" max="8963" width="9.5546875" customWidth="1"/>
    <col min="8964" max="8964" width="2.5546875" customWidth="1"/>
    <col min="8965" max="8966" width="9.5546875" customWidth="1"/>
    <col min="8967" max="8967" width="2.5546875" customWidth="1"/>
    <col min="8968" max="8969" width="9.5546875" customWidth="1"/>
    <col min="8970" max="8970" width="2.5546875" customWidth="1"/>
    <col min="9217" max="9217" width="31.5546875" customWidth="1"/>
    <col min="9218" max="9219" width="9.5546875" customWidth="1"/>
    <col min="9220" max="9220" width="2.5546875" customWidth="1"/>
    <col min="9221" max="9222" width="9.5546875" customWidth="1"/>
    <col min="9223" max="9223" width="2.5546875" customWidth="1"/>
    <col min="9224" max="9225" width="9.5546875" customWidth="1"/>
    <col min="9226" max="9226" width="2.5546875" customWidth="1"/>
    <col min="9473" max="9473" width="31.5546875" customWidth="1"/>
    <col min="9474" max="9475" width="9.5546875" customWidth="1"/>
    <col min="9476" max="9476" width="2.5546875" customWidth="1"/>
    <col min="9477" max="9478" width="9.5546875" customWidth="1"/>
    <col min="9479" max="9479" width="2.5546875" customWidth="1"/>
    <col min="9480" max="9481" width="9.5546875" customWidth="1"/>
    <col min="9482" max="9482" width="2.5546875" customWidth="1"/>
    <col min="9729" max="9729" width="31.5546875" customWidth="1"/>
    <col min="9730" max="9731" width="9.5546875" customWidth="1"/>
    <col min="9732" max="9732" width="2.5546875" customWidth="1"/>
    <col min="9733" max="9734" width="9.5546875" customWidth="1"/>
    <col min="9735" max="9735" width="2.5546875" customWidth="1"/>
    <col min="9736" max="9737" width="9.5546875" customWidth="1"/>
    <col min="9738" max="9738" width="2.5546875" customWidth="1"/>
    <col min="9985" max="9985" width="31.5546875" customWidth="1"/>
    <col min="9986" max="9987" width="9.5546875" customWidth="1"/>
    <col min="9988" max="9988" width="2.5546875" customWidth="1"/>
    <col min="9989" max="9990" width="9.5546875" customWidth="1"/>
    <col min="9991" max="9991" width="2.5546875" customWidth="1"/>
    <col min="9992" max="9993" width="9.5546875" customWidth="1"/>
    <col min="9994" max="9994" width="2.5546875" customWidth="1"/>
    <col min="10241" max="10241" width="31.5546875" customWidth="1"/>
    <col min="10242" max="10243" width="9.5546875" customWidth="1"/>
    <col min="10244" max="10244" width="2.5546875" customWidth="1"/>
    <col min="10245" max="10246" width="9.5546875" customWidth="1"/>
    <col min="10247" max="10247" width="2.5546875" customWidth="1"/>
    <col min="10248" max="10249" width="9.5546875" customWidth="1"/>
    <col min="10250" max="10250" width="2.5546875" customWidth="1"/>
    <col min="10497" max="10497" width="31.5546875" customWidth="1"/>
    <col min="10498" max="10499" width="9.5546875" customWidth="1"/>
    <col min="10500" max="10500" width="2.5546875" customWidth="1"/>
    <col min="10501" max="10502" width="9.5546875" customWidth="1"/>
    <col min="10503" max="10503" width="2.5546875" customWidth="1"/>
    <col min="10504" max="10505" width="9.5546875" customWidth="1"/>
    <col min="10506" max="10506" width="2.5546875" customWidth="1"/>
    <col min="10753" max="10753" width="31.5546875" customWidth="1"/>
    <col min="10754" max="10755" width="9.5546875" customWidth="1"/>
    <col min="10756" max="10756" width="2.5546875" customWidth="1"/>
    <col min="10757" max="10758" width="9.5546875" customWidth="1"/>
    <col min="10759" max="10759" width="2.5546875" customWidth="1"/>
    <col min="10760" max="10761" width="9.5546875" customWidth="1"/>
    <col min="10762" max="10762" width="2.5546875" customWidth="1"/>
    <col min="11009" max="11009" width="31.5546875" customWidth="1"/>
    <col min="11010" max="11011" width="9.5546875" customWidth="1"/>
    <col min="11012" max="11012" width="2.5546875" customWidth="1"/>
    <col min="11013" max="11014" width="9.5546875" customWidth="1"/>
    <col min="11015" max="11015" width="2.5546875" customWidth="1"/>
    <col min="11016" max="11017" width="9.5546875" customWidth="1"/>
    <col min="11018" max="11018" width="2.5546875" customWidth="1"/>
    <col min="11265" max="11265" width="31.5546875" customWidth="1"/>
    <col min="11266" max="11267" width="9.5546875" customWidth="1"/>
    <col min="11268" max="11268" width="2.5546875" customWidth="1"/>
    <col min="11269" max="11270" width="9.5546875" customWidth="1"/>
    <col min="11271" max="11271" width="2.5546875" customWidth="1"/>
    <col min="11272" max="11273" width="9.5546875" customWidth="1"/>
    <col min="11274" max="11274" width="2.5546875" customWidth="1"/>
    <col min="11521" max="11521" width="31.5546875" customWidth="1"/>
    <col min="11522" max="11523" width="9.5546875" customWidth="1"/>
    <col min="11524" max="11524" width="2.5546875" customWidth="1"/>
    <col min="11525" max="11526" width="9.5546875" customWidth="1"/>
    <col min="11527" max="11527" width="2.5546875" customWidth="1"/>
    <col min="11528" max="11529" width="9.5546875" customWidth="1"/>
    <col min="11530" max="11530" width="2.5546875" customWidth="1"/>
    <col min="11777" max="11777" width="31.5546875" customWidth="1"/>
    <col min="11778" max="11779" width="9.5546875" customWidth="1"/>
    <col min="11780" max="11780" width="2.5546875" customWidth="1"/>
    <col min="11781" max="11782" width="9.5546875" customWidth="1"/>
    <col min="11783" max="11783" width="2.5546875" customWidth="1"/>
    <col min="11784" max="11785" width="9.5546875" customWidth="1"/>
    <col min="11786" max="11786" width="2.5546875" customWidth="1"/>
    <col min="12033" max="12033" width="31.5546875" customWidth="1"/>
    <col min="12034" max="12035" width="9.5546875" customWidth="1"/>
    <col min="12036" max="12036" width="2.5546875" customWidth="1"/>
    <col min="12037" max="12038" width="9.5546875" customWidth="1"/>
    <col min="12039" max="12039" width="2.5546875" customWidth="1"/>
    <col min="12040" max="12041" width="9.5546875" customWidth="1"/>
    <col min="12042" max="12042" width="2.5546875" customWidth="1"/>
    <col min="12289" max="12289" width="31.5546875" customWidth="1"/>
    <col min="12290" max="12291" width="9.5546875" customWidth="1"/>
    <col min="12292" max="12292" width="2.5546875" customWidth="1"/>
    <col min="12293" max="12294" width="9.5546875" customWidth="1"/>
    <col min="12295" max="12295" width="2.5546875" customWidth="1"/>
    <col min="12296" max="12297" width="9.5546875" customWidth="1"/>
    <col min="12298" max="12298" width="2.5546875" customWidth="1"/>
    <col min="12545" max="12545" width="31.5546875" customWidth="1"/>
    <col min="12546" max="12547" width="9.5546875" customWidth="1"/>
    <col min="12548" max="12548" width="2.5546875" customWidth="1"/>
    <col min="12549" max="12550" width="9.5546875" customWidth="1"/>
    <col min="12551" max="12551" width="2.5546875" customWidth="1"/>
    <col min="12552" max="12553" width="9.5546875" customWidth="1"/>
    <col min="12554" max="12554" width="2.5546875" customWidth="1"/>
    <col min="12801" max="12801" width="31.5546875" customWidth="1"/>
    <col min="12802" max="12803" width="9.5546875" customWidth="1"/>
    <col min="12804" max="12804" width="2.5546875" customWidth="1"/>
    <col min="12805" max="12806" width="9.5546875" customWidth="1"/>
    <col min="12807" max="12807" width="2.5546875" customWidth="1"/>
    <col min="12808" max="12809" width="9.5546875" customWidth="1"/>
    <col min="12810" max="12810" width="2.5546875" customWidth="1"/>
    <col min="13057" max="13057" width="31.5546875" customWidth="1"/>
    <col min="13058" max="13059" width="9.5546875" customWidth="1"/>
    <col min="13060" max="13060" width="2.5546875" customWidth="1"/>
    <col min="13061" max="13062" width="9.5546875" customWidth="1"/>
    <col min="13063" max="13063" width="2.5546875" customWidth="1"/>
    <col min="13064" max="13065" width="9.5546875" customWidth="1"/>
    <col min="13066" max="13066" width="2.5546875" customWidth="1"/>
    <col min="13313" max="13313" width="31.5546875" customWidth="1"/>
    <col min="13314" max="13315" width="9.5546875" customWidth="1"/>
    <col min="13316" max="13316" width="2.5546875" customWidth="1"/>
    <col min="13317" max="13318" width="9.5546875" customWidth="1"/>
    <col min="13319" max="13319" width="2.5546875" customWidth="1"/>
    <col min="13320" max="13321" width="9.5546875" customWidth="1"/>
    <col min="13322" max="13322" width="2.5546875" customWidth="1"/>
    <col min="13569" max="13569" width="31.5546875" customWidth="1"/>
    <col min="13570" max="13571" width="9.5546875" customWidth="1"/>
    <col min="13572" max="13572" width="2.5546875" customWidth="1"/>
    <col min="13573" max="13574" width="9.5546875" customWidth="1"/>
    <col min="13575" max="13575" width="2.5546875" customWidth="1"/>
    <col min="13576" max="13577" width="9.5546875" customWidth="1"/>
    <col min="13578" max="13578" width="2.5546875" customWidth="1"/>
    <col min="13825" max="13825" width="31.5546875" customWidth="1"/>
    <col min="13826" max="13827" width="9.5546875" customWidth="1"/>
    <col min="13828" max="13828" width="2.5546875" customWidth="1"/>
    <col min="13829" max="13830" width="9.5546875" customWidth="1"/>
    <col min="13831" max="13831" width="2.5546875" customWidth="1"/>
    <col min="13832" max="13833" width="9.5546875" customWidth="1"/>
    <col min="13834" max="13834" width="2.5546875" customWidth="1"/>
    <col min="14081" max="14081" width="31.5546875" customWidth="1"/>
    <col min="14082" max="14083" width="9.5546875" customWidth="1"/>
    <col min="14084" max="14084" width="2.5546875" customWidth="1"/>
    <col min="14085" max="14086" width="9.5546875" customWidth="1"/>
    <col min="14087" max="14087" width="2.5546875" customWidth="1"/>
    <col min="14088" max="14089" width="9.5546875" customWidth="1"/>
    <col min="14090" max="14090" width="2.5546875" customWidth="1"/>
    <col min="14337" max="14337" width="31.5546875" customWidth="1"/>
    <col min="14338" max="14339" width="9.5546875" customWidth="1"/>
    <col min="14340" max="14340" width="2.5546875" customWidth="1"/>
    <col min="14341" max="14342" width="9.5546875" customWidth="1"/>
    <col min="14343" max="14343" width="2.5546875" customWidth="1"/>
    <col min="14344" max="14345" width="9.5546875" customWidth="1"/>
    <col min="14346" max="14346" width="2.5546875" customWidth="1"/>
    <col min="14593" max="14593" width="31.5546875" customWidth="1"/>
    <col min="14594" max="14595" width="9.5546875" customWidth="1"/>
    <col min="14596" max="14596" width="2.5546875" customWidth="1"/>
    <col min="14597" max="14598" width="9.5546875" customWidth="1"/>
    <col min="14599" max="14599" width="2.5546875" customWidth="1"/>
    <col min="14600" max="14601" width="9.5546875" customWidth="1"/>
    <col min="14602" max="14602" width="2.5546875" customWidth="1"/>
    <col min="14849" max="14849" width="31.5546875" customWidth="1"/>
    <col min="14850" max="14851" width="9.5546875" customWidth="1"/>
    <col min="14852" max="14852" width="2.5546875" customWidth="1"/>
    <col min="14853" max="14854" width="9.5546875" customWidth="1"/>
    <col min="14855" max="14855" width="2.5546875" customWidth="1"/>
    <col min="14856" max="14857" width="9.5546875" customWidth="1"/>
    <col min="14858" max="14858" width="2.5546875" customWidth="1"/>
    <col min="15105" max="15105" width="31.5546875" customWidth="1"/>
    <col min="15106" max="15107" width="9.5546875" customWidth="1"/>
    <col min="15108" max="15108" width="2.5546875" customWidth="1"/>
    <col min="15109" max="15110" width="9.5546875" customWidth="1"/>
    <col min="15111" max="15111" width="2.5546875" customWidth="1"/>
    <col min="15112" max="15113" width="9.5546875" customWidth="1"/>
    <col min="15114" max="15114" width="2.5546875" customWidth="1"/>
    <col min="15361" max="15361" width="31.5546875" customWidth="1"/>
    <col min="15362" max="15363" width="9.5546875" customWidth="1"/>
    <col min="15364" max="15364" width="2.5546875" customWidth="1"/>
    <col min="15365" max="15366" width="9.5546875" customWidth="1"/>
    <col min="15367" max="15367" width="2.5546875" customWidth="1"/>
    <col min="15368" max="15369" width="9.5546875" customWidth="1"/>
    <col min="15370" max="15370" width="2.5546875" customWidth="1"/>
    <col min="15617" max="15617" width="31.5546875" customWidth="1"/>
    <col min="15618" max="15619" width="9.5546875" customWidth="1"/>
    <col min="15620" max="15620" width="2.5546875" customWidth="1"/>
    <col min="15621" max="15622" width="9.5546875" customWidth="1"/>
    <col min="15623" max="15623" width="2.5546875" customWidth="1"/>
    <col min="15624" max="15625" width="9.5546875" customWidth="1"/>
    <col min="15626" max="15626" width="2.5546875" customWidth="1"/>
    <col min="15873" max="15873" width="31.5546875" customWidth="1"/>
    <col min="15874" max="15875" width="9.5546875" customWidth="1"/>
    <col min="15876" max="15876" width="2.5546875" customWidth="1"/>
    <col min="15877" max="15878" width="9.5546875" customWidth="1"/>
    <col min="15879" max="15879" width="2.5546875" customWidth="1"/>
    <col min="15880" max="15881" width="9.5546875" customWidth="1"/>
    <col min="15882" max="15882" width="2.5546875" customWidth="1"/>
    <col min="16129" max="16129" width="31.5546875" customWidth="1"/>
    <col min="16130" max="16131" width="9.5546875" customWidth="1"/>
    <col min="16132" max="16132" width="2.5546875" customWidth="1"/>
    <col min="16133" max="16134" width="9.5546875" customWidth="1"/>
    <col min="16135" max="16135" width="2.5546875" customWidth="1"/>
    <col min="16136" max="16137" width="9.5546875" customWidth="1"/>
    <col min="16138" max="16138" width="2.5546875" customWidth="1"/>
  </cols>
  <sheetData>
    <row r="1" spans="1:10">
      <c r="A1" t="s">
        <v>440</v>
      </c>
      <c r="E1" s="206"/>
      <c r="G1" s="207"/>
      <c r="H1" s="206"/>
    </row>
    <row r="2" spans="1:10">
      <c r="A2" t="s">
        <v>441</v>
      </c>
    </row>
    <row r="4" spans="1:10">
      <c r="A4" s="11" t="s">
        <v>583</v>
      </c>
    </row>
    <row r="5" spans="1:10" ht="15" thickBot="1">
      <c r="A5" t="s">
        <v>570</v>
      </c>
      <c r="E5"/>
      <c r="H5"/>
    </row>
    <row r="6" spans="1:10">
      <c r="A6" s="12"/>
      <c r="B6" s="208"/>
      <c r="C6" s="12"/>
      <c r="D6" s="12"/>
      <c r="E6" s="12"/>
      <c r="F6" s="12"/>
      <c r="G6" s="12"/>
      <c r="H6" s="12"/>
      <c r="I6" s="12"/>
      <c r="J6" s="12"/>
    </row>
    <row r="7" spans="1:10">
      <c r="A7" t="s">
        <v>584</v>
      </c>
      <c r="B7" s="209"/>
      <c r="C7" s="92"/>
      <c r="E7" s="210" t="s">
        <v>585</v>
      </c>
      <c r="F7" s="210"/>
      <c r="H7" s="210" t="s">
        <v>586</v>
      </c>
      <c r="I7" s="210"/>
    </row>
    <row r="8" spans="1:10">
      <c r="A8" t="s">
        <v>587</v>
      </c>
      <c r="B8" s="168" t="s">
        <v>37</v>
      </c>
      <c r="C8" s="211"/>
      <c r="E8" s="211" t="s">
        <v>588</v>
      </c>
      <c r="F8" s="211"/>
      <c r="H8" s="211" t="s">
        <v>589</v>
      </c>
      <c r="I8" s="211"/>
    </row>
    <row r="9" spans="1:10">
      <c r="A9" t="s">
        <v>590</v>
      </c>
      <c r="B9" s="209" t="s">
        <v>41</v>
      </c>
      <c r="C9" s="92" t="s">
        <v>42</v>
      </c>
      <c r="D9" s="92"/>
      <c r="E9" s="209" t="s">
        <v>41</v>
      </c>
      <c r="F9" s="92" t="s">
        <v>42</v>
      </c>
      <c r="G9" s="92"/>
      <c r="H9" s="209" t="s">
        <v>41</v>
      </c>
      <c r="I9" s="92" t="s">
        <v>42</v>
      </c>
    </row>
    <row r="10" spans="1:10" ht="15" thickBot="1">
      <c r="A10" s="23"/>
      <c r="B10" s="212"/>
      <c r="C10" s="98"/>
      <c r="D10" s="98"/>
      <c r="E10" s="98"/>
      <c r="F10" s="98"/>
      <c r="G10" s="98"/>
      <c r="H10" s="98"/>
      <c r="I10" s="98"/>
    </row>
    <row r="11" spans="1:10">
      <c r="J11" s="12"/>
    </row>
    <row r="12" spans="1:10">
      <c r="A12" s="16" t="s">
        <v>591</v>
      </c>
      <c r="B12" s="122">
        <f t="shared" ref="B12:B32" si="0">IF($A12&lt;&gt;"",E12+H12,"")</f>
        <v>19638</v>
      </c>
      <c r="C12" s="26">
        <f>+C14+C28</f>
        <v>100.00000000000001</v>
      </c>
      <c r="E12" s="122">
        <f>E14+E28</f>
        <v>15049</v>
      </c>
      <c r="F12" s="26">
        <f>F14+F28</f>
        <v>100</v>
      </c>
      <c r="H12" s="122">
        <f>H14+H28</f>
        <v>4589</v>
      </c>
      <c r="I12" s="26">
        <f>I14+I28</f>
        <v>100</v>
      </c>
    </row>
    <row r="13" spans="1:10">
      <c r="B13" s="122" t="str">
        <f t="shared" si="0"/>
        <v/>
      </c>
      <c r="C13" s="89"/>
    </row>
    <row r="14" spans="1:10">
      <c r="A14" s="16" t="s">
        <v>592</v>
      </c>
      <c r="B14" s="122">
        <f t="shared" si="0"/>
        <v>19381</v>
      </c>
      <c r="C14" s="26">
        <f t="shared" ref="C14:C35" si="1">IF($A14&lt;&gt;0,B14/B$12*100,"")</f>
        <v>98.691312760973631</v>
      </c>
      <c r="E14" s="122">
        <f>SUM(E15:E26)</f>
        <v>14839</v>
      </c>
      <c r="F14" s="26">
        <f t="shared" ref="F14:F35" si="2">IF($A14&lt;&gt;0,E14/E$12*100,"")</f>
        <v>98.604558442421421</v>
      </c>
      <c r="H14" s="122">
        <f>SUM(H15:H26)</f>
        <v>4542</v>
      </c>
      <c r="I14" s="26">
        <f t="shared" ref="I14:I35" si="3">IF($A14&lt;&gt;0,H14/H$12*100,"")</f>
        <v>98.975811723687073</v>
      </c>
    </row>
    <row r="15" spans="1:10">
      <c r="A15" s="11" t="s">
        <v>593</v>
      </c>
      <c r="B15" s="122">
        <f t="shared" si="0"/>
        <v>164</v>
      </c>
      <c r="C15" s="26">
        <f t="shared" si="1"/>
        <v>0.83511559221916687</v>
      </c>
      <c r="E15">
        <v>28</v>
      </c>
      <c r="F15" s="26">
        <f t="shared" si="2"/>
        <v>0.18605887434381022</v>
      </c>
      <c r="H15">
        <v>136</v>
      </c>
      <c r="I15" s="26">
        <f t="shared" si="3"/>
        <v>2.9636086293310089</v>
      </c>
    </row>
    <row r="16" spans="1:10">
      <c r="A16" s="11" t="s">
        <v>594</v>
      </c>
      <c r="B16" s="122">
        <f t="shared" si="0"/>
        <v>9970</v>
      </c>
      <c r="C16" s="26">
        <f t="shared" si="1"/>
        <v>50.768917405031068</v>
      </c>
      <c r="E16">
        <v>7787</v>
      </c>
      <c r="F16" s="26">
        <f t="shared" si="2"/>
        <v>51.744301946973223</v>
      </c>
      <c r="H16">
        <v>2183</v>
      </c>
      <c r="I16" s="26">
        <f t="shared" si="3"/>
        <v>47.570276748747006</v>
      </c>
    </row>
    <row r="17" spans="1:9" ht="16.2">
      <c r="A17" s="11" t="s">
        <v>595</v>
      </c>
      <c r="B17" s="122">
        <f t="shared" si="0"/>
        <v>153</v>
      </c>
      <c r="C17" s="26">
        <f t="shared" si="1"/>
        <v>0.77910174152153988</v>
      </c>
      <c r="E17">
        <v>149</v>
      </c>
      <c r="F17" s="26">
        <f t="shared" si="2"/>
        <v>0.99009900990099009</v>
      </c>
      <c r="H17">
        <v>4</v>
      </c>
      <c r="I17" s="26">
        <f t="shared" si="3"/>
        <v>8.7164959686206148E-2</v>
      </c>
    </row>
    <row r="18" spans="1:9">
      <c r="A18" s="11" t="s">
        <v>596</v>
      </c>
      <c r="B18" s="122">
        <f t="shared" si="0"/>
        <v>454</v>
      </c>
      <c r="C18" s="26">
        <f t="shared" si="1"/>
        <v>2.3118443833384257</v>
      </c>
      <c r="E18">
        <v>336</v>
      </c>
      <c r="F18" s="26">
        <f t="shared" si="2"/>
        <v>2.2327064921257227</v>
      </c>
      <c r="H18">
        <v>118</v>
      </c>
      <c r="I18" s="26">
        <f t="shared" si="3"/>
        <v>2.5713663107430813</v>
      </c>
    </row>
    <row r="19" spans="1:9">
      <c r="A19" s="11" t="s">
        <v>597</v>
      </c>
      <c r="B19" s="122">
        <f t="shared" si="0"/>
        <v>4</v>
      </c>
      <c r="C19" s="26">
        <f t="shared" si="1"/>
        <v>2.0368672980955294E-2</v>
      </c>
      <c r="E19">
        <v>4</v>
      </c>
      <c r="F19" s="26">
        <f t="shared" si="2"/>
        <v>2.657983919197289E-2</v>
      </c>
      <c r="H19">
        <v>0</v>
      </c>
      <c r="I19" s="26">
        <f t="shared" si="3"/>
        <v>0</v>
      </c>
    </row>
    <row r="20" spans="1:9" ht="13.2" hidden="1" customHeight="1">
      <c r="A20" s="11" t="s">
        <v>598</v>
      </c>
      <c r="B20" s="122">
        <f t="shared" si="0"/>
        <v>0</v>
      </c>
      <c r="C20" s="26">
        <f t="shared" si="1"/>
        <v>0</v>
      </c>
      <c r="E20">
        <v>0</v>
      </c>
      <c r="F20" s="26">
        <f t="shared" si="2"/>
        <v>0</v>
      </c>
      <c r="H20">
        <v>0</v>
      </c>
      <c r="I20" s="26">
        <f t="shared" si="3"/>
        <v>0</v>
      </c>
    </row>
    <row r="21" spans="1:9">
      <c r="A21" s="11" t="s">
        <v>599</v>
      </c>
      <c r="B21" s="122">
        <f t="shared" si="0"/>
        <v>2074</v>
      </c>
      <c r="C21" s="26">
        <f t="shared" si="1"/>
        <v>10.561156940625319</v>
      </c>
      <c r="E21">
        <v>1672</v>
      </c>
      <c r="F21" s="26">
        <f t="shared" si="2"/>
        <v>11.110372782244667</v>
      </c>
      <c r="H21">
        <v>402</v>
      </c>
      <c r="I21" s="26">
        <f t="shared" si="3"/>
        <v>8.7600784484637177</v>
      </c>
    </row>
    <row r="22" spans="1:9">
      <c r="A22" s="11" t="s">
        <v>600</v>
      </c>
      <c r="B22" s="122">
        <f t="shared" si="0"/>
        <v>1406</v>
      </c>
      <c r="C22" s="26">
        <f t="shared" si="1"/>
        <v>7.1595885528057845</v>
      </c>
      <c r="E22">
        <v>1388</v>
      </c>
      <c r="F22" s="26">
        <f t="shared" si="2"/>
        <v>9.2232041996145924</v>
      </c>
      <c r="H22">
        <v>18</v>
      </c>
      <c r="I22" s="26">
        <f t="shared" si="3"/>
        <v>0.39224231858792769</v>
      </c>
    </row>
    <row r="23" spans="1:9">
      <c r="A23" s="11" t="s">
        <v>601</v>
      </c>
      <c r="B23" s="122">
        <f t="shared" si="0"/>
        <v>74</v>
      </c>
      <c r="C23" s="26">
        <f t="shared" si="1"/>
        <v>0.3768204501476729</v>
      </c>
      <c r="E23">
        <v>67</v>
      </c>
      <c r="F23" s="26"/>
      <c r="H23">
        <v>7</v>
      </c>
      <c r="I23" s="26">
        <f t="shared" si="3"/>
        <v>0.15253867945086075</v>
      </c>
    </row>
    <row r="24" spans="1:9">
      <c r="A24" s="11" t="s">
        <v>602</v>
      </c>
      <c r="B24" s="122">
        <f t="shared" si="0"/>
        <v>302</v>
      </c>
      <c r="C24" s="26">
        <f t="shared" si="1"/>
        <v>1.5378348100621244</v>
      </c>
      <c r="E24">
        <v>98</v>
      </c>
      <c r="F24" s="26">
        <f t="shared" si="2"/>
        <v>0.65120606020333571</v>
      </c>
      <c r="H24">
        <v>204</v>
      </c>
      <c r="I24" s="26">
        <f t="shared" si="3"/>
        <v>4.445412943996514</v>
      </c>
    </row>
    <row r="25" spans="1:9">
      <c r="A25" s="11" t="s">
        <v>603</v>
      </c>
      <c r="B25" s="122">
        <f t="shared" si="0"/>
        <v>1351</v>
      </c>
      <c r="C25" s="26">
        <f t="shared" si="1"/>
        <v>6.8795192993176491</v>
      </c>
      <c r="E25">
        <v>1270</v>
      </c>
      <c r="F25" s="26">
        <f t="shared" si="2"/>
        <v>8.439098943451393</v>
      </c>
      <c r="H25">
        <v>81</v>
      </c>
      <c r="I25" s="26">
        <f t="shared" si="3"/>
        <v>1.7650904336456743</v>
      </c>
    </row>
    <row r="26" spans="1:9" ht="16.2">
      <c r="A26" s="11" t="s">
        <v>604</v>
      </c>
      <c r="B26" s="122">
        <f t="shared" si="0"/>
        <v>3429</v>
      </c>
      <c r="C26" s="26">
        <f t="shared" si="1"/>
        <v>17.461044912923924</v>
      </c>
      <c r="E26">
        <v>2040</v>
      </c>
      <c r="F26" s="26">
        <f t="shared" si="2"/>
        <v>13.555717987906174</v>
      </c>
      <c r="H26">
        <v>1389</v>
      </c>
      <c r="I26" s="26">
        <f t="shared" si="3"/>
        <v>30.268032251035081</v>
      </c>
    </row>
    <row r="27" spans="1:9">
      <c r="C27" s="26"/>
      <c r="F27" s="26"/>
      <c r="I27" s="26" t="str">
        <f t="shared" si="3"/>
        <v/>
      </c>
    </row>
    <row r="28" spans="1:9">
      <c r="A28" s="16" t="s">
        <v>605</v>
      </c>
      <c r="B28" s="122">
        <f t="shared" si="0"/>
        <v>257</v>
      </c>
      <c r="C28" s="26">
        <f t="shared" si="1"/>
        <v>1.3086872390263773</v>
      </c>
      <c r="E28" s="122">
        <f>SUM(E29:E35)</f>
        <v>210</v>
      </c>
      <c r="F28" s="26">
        <f t="shared" si="2"/>
        <v>1.3954415575785766</v>
      </c>
      <c r="H28" s="122">
        <f>SUM(H29:H35)</f>
        <v>47</v>
      </c>
      <c r="I28" s="26">
        <f t="shared" si="3"/>
        <v>1.0241882763129222</v>
      </c>
    </row>
    <row r="29" spans="1:9" ht="13.2" hidden="1" customHeight="1">
      <c r="A29" s="11" t="s">
        <v>606</v>
      </c>
      <c r="B29" s="122">
        <f t="shared" si="0"/>
        <v>4</v>
      </c>
      <c r="C29" s="26">
        <f t="shared" si="1"/>
        <v>2.0368672980955294E-2</v>
      </c>
      <c r="E29">
        <v>2</v>
      </c>
      <c r="F29" s="26">
        <f t="shared" si="2"/>
        <v>1.3289919595986445E-2</v>
      </c>
      <c r="H29">
        <v>2</v>
      </c>
      <c r="I29" s="26">
        <f t="shared" si="3"/>
        <v>4.3582479843103074E-2</v>
      </c>
    </row>
    <row r="30" spans="1:9">
      <c r="A30" s="11" t="s">
        <v>607</v>
      </c>
      <c r="B30" s="122">
        <f t="shared" si="0"/>
        <v>61</v>
      </c>
      <c r="C30" s="26">
        <f t="shared" si="1"/>
        <v>0.31062226295956819</v>
      </c>
      <c r="E30">
        <v>59</v>
      </c>
      <c r="F30" s="26">
        <f t="shared" si="2"/>
        <v>0.39205262808160013</v>
      </c>
      <c r="H30">
        <v>2</v>
      </c>
      <c r="I30" s="26">
        <f t="shared" si="3"/>
        <v>4.3582479843103074E-2</v>
      </c>
    </row>
    <row r="31" spans="1:9" ht="13.2" hidden="1" customHeight="1">
      <c r="A31" s="11" t="s">
        <v>608</v>
      </c>
      <c r="B31" s="122">
        <f t="shared" si="0"/>
        <v>0</v>
      </c>
      <c r="C31" s="26">
        <f t="shared" si="1"/>
        <v>0</v>
      </c>
      <c r="E31">
        <v>0</v>
      </c>
      <c r="F31" s="26">
        <f t="shared" si="2"/>
        <v>0</v>
      </c>
      <c r="H31">
        <v>0</v>
      </c>
      <c r="I31" s="26">
        <f t="shared" si="3"/>
        <v>0</v>
      </c>
    </row>
    <row r="32" spans="1:9" ht="14.4" hidden="1" customHeight="1">
      <c r="A32" s="11" t="s">
        <v>609</v>
      </c>
      <c r="B32" s="122">
        <f t="shared" si="0"/>
        <v>0</v>
      </c>
      <c r="C32" s="26">
        <f t="shared" si="1"/>
        <v>0</v>
      </c>
      <c r="E32">
        <v>0</v>
      </c>
      <c r="F32" s="26">
        <f t="shared" si="2"/>
        <v>0</v>
      </c>
      <c r="H32">
        <v>0</v>
      </c>
      <c r="I32" s="26">
        <f t="shared" si="3"/>
        <v>0</v>
      </c>
    </row>
    <row r="33" spans="1:10" ht="14.4" hidden="1" customHeight="1">
      <c r="A33" s="72" t="s">
        <v>610</v>
      </c>
      <c r="C33" s="26"/>
      <c r="E33">
        <v>0</v>
      </c>
      <c r="F33" s="26"/>
      <c r="H33">
        <v>0</v>
      </c>
      <c r="I33" s="26"/>
    </row>
    <row r="34" spans="1:10">
      <c r="A34" s="72" t="s">
        <v>611</v>
      </c>
      <c r="B34" s="122">
        <f>IF($A34&lt;&gt;"",E34+H34,"")</f>
        <v>130</v>
      </c>
      <c r="C34" s="26">
        <f>IF($A34&lt;&gt;0,B34/B$12*100,"")</f>
        <v>0.66198187188104696</v>
      </c>
      <c r="E34">
        <v>124</v>
      </c>
      <c r="F34" s="26">
        <f>IF($A34&lt;&gt;0,E34/E$12*100,"")</f>
        <v>0.82397501495115943</v>
      </c>
      <c r="H34">
        <v>6</v>
      </c>
      <c r="I34" s="26">
        <f>IF($A34&lt;&gt;0,H34/H$12*100,"")</f>
        <v>0.13074743952930923</v>
      </c>
    </row>
    <row r="35" spans="1:10" ht="13.2" hidden="1" customHeight="1">
      <c r="A35" s="72" t="s">
        <v>612</v>
      </c>
      <c r="B35" s="122">
        <f>IF($A35&lt;&gt;"",E35+H35,"")</f>
        <v>62</v>
      </c>
      <c r="C35" s="26">
        <f t="shared" si="1"/>
        <v>0.31571443120480697</v>
      </c>
      <c r="E35">
        <v>25</v>
      </c>
      <c r="F35" s="26">
        <f t="shared" si="2"/>
        <v>0.16612399494983057</v>
      </c>
      <c r="H35">
        <v>37</v>
      </c>
      <c r="I35" s="26">
        <f t="shared" si="3"/>
        <v>0.80627587709740689</v>
      </c>
    </row>
    <row r="36" spans="1:10" ht="15" thickBot="1">
      <c r="E36" s="213"/>
      <c r="H36" s="213"/>
    </row>
    <row r="37" spans="1:10">
      <c r="A37" s="12"/>
      <c r="B37" s="208"/>
      <c r="C37" s="12"/>
      <c r="D37" s="12"/>
      <c r="E37" s="12"/>
      <c r="F37" s="12"/>
      <c r="G37" s="12"/>
      <c r="H37" s="12"/>
      <c r="I37" s="12"/>
      <c r="J37" s="12"/>
    </row>
    <row r="38" spans="1:10" ht="20.25" customHeight="1">
      <c r="A38" s="214" t="s">
        <v>613</v>
      </c>
      <c r="B38" s="215"/>
      <c r="C38" s="215"/>
      <c r="D38" s="215"/>
      <c r="E38" s="215"/>
      <c r="F38" s="215"/>
      <c r="G38" s="215"/>
      <c r="H38" s="216"/>
      <c r="I38" s="216"/>
    </row>
    <row r="39" spans="1:10" ht="15" customHeight="1">
      <c r="A39" s="164" t="s">
        <v>614</v>
      </c>
      <c r="B39" s="164"/>
      <c r="C39" s="164"/>
      <c r="D39" s="164"/>
      <c r="E39" s="164"/>
      <c r="F39" s="164"/>
      <c r="G39" s="164"/>
      <c r="H39" s="164"/>
      <c r="I39" s="164"/>
    </row>
    <row r="41" spans="1:10">
      <c r="A41" t="s">
        <v>533</v>
      </c>
    </row>
    <row r="42" spans="1:10">
      <c r="A42" t="s">
        <v>297</v>
      </c>
    </row>
    <row r="44" spans="1:10">
      <c r="A44" s="217"/>
    </row>
  </sheetData>
  <mergeCells count="6">
    <mergeCell ref="E7:F7"/>
    <mergeCell ref="H7:I7"/>
    <mergeCell ref="B8:C8"/>
    <mergeCell ref="E8:F8"/>
    <mergeCell ref="H8:I8"/>
    <mergeCell ref="A39:I39"/>
  </mergeCells>
  <conditionalFormatting sqref="B12:I35">
    <cfRule type="cellIs" dxfId="4" priority="1" operator="equal">
      <formula>0</formula>
    </cfRule>
  </conditionalFormatting>
  <printOptions horizontalCentered="1" verticalCentered="1"/>
  <pageMargins left="0" right="0" top="0" bottom="0" header="0.31496062992125984" footer="0.31496062992125984"/>
  <pageSetup scale="9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6E3B5-0098-4445-ADBB-6DE3B1AD1622}">
  <sheetPr>
    <tabColor theme="4" tint="-0.249977111117893"/>
  </sheetPr>
  <dimension ref="A1:AN61"/>
  <sheetViews>
    <sheetView showZeros="0" tabSelected="1" workbookViewId="0">
      <selection activeCell="K24" sqref="K24"/>
    </sheetView>
  </sheetViews>
  <sheetFormatPr baseColWidth="10" defaultColWidth="9.33203125" defaultRowHeight="13.2"/>
  <cols>
    <col min="1" max="1" width="34" style="11" customWidth="1"/>
    <col min="2" max="2" width="7.5546875" style="121" customWidth="1"/>
    <col min="3" max="3" width="7.33203125" style="11" customWidth="1"/>
    <col min="4" max="4" width="1.6640625" style="11" customWidth="1"/>
    <col min="5" max="5" width="6.6640625" style="11" customWidth="1"/>
    <col min="6" max="6" width="7.33203125" style="11" customWidth="1"/>
    <col min="7" max="7" width="1.6640625" style="11" customWidth="1"/>
    <col min="8" max="8" width="6.6640625" style="121" customWidth="1"/>
    <col min="9" max="9" width="7.109375" style="11" customWidth="1"/>
    <col min="10" max="10" width="1.6640625" style="11" customWidth="1"/>
    <col min="11" max="11" width="6.109375" style="121" customWidth="1"/>
    <col min="12" max="12" width="7.109375" style="11" customWidth="1"/>
    <col min="13" max="13" width="1.6640625" style="11" customWidth="1"/>
    <col min="14" max="14" width="6.6640625" style="121" customWidth="1"/>
    <col min="15" max="15" width="7.109375" style="11" customWidth="1"/>
    <col min="16" max="16" width="1.6640625" style="11" customWidth="1"/>
    <col min="17" max="17" width="6.6640625" style="121" customWidth="1"/>
    <col min="18" max="18" width="7.109375" style="11" customWidth="1"/>
    <col min="19" max="19" width="1.6640625" style="11" customWidth="1"/>
    <col min="20" max="20" width="6.6640625" style="11" customWidth="1"/>
    <col min="21" max="21" width="7.109375" style="11" customWidth="1"/>
    <col min="22" max="22" width="1.6640625" style="11" customWidth="1"/>
    <col min="23" max="23" width="6.6640625" style="11" customWidth="1"/>
    <col min="24" max="24" width="7.109375" style="11" customWidth="1"/>
    <col min="25" max="25" width="1.6640625" style="11" customWidth="1"/>
    <col min="26" max="26" width="7.6640625" style="11" customWidth="1"/>
    <col min="27" max="27" width="6.6640625" style="11" customWidth="1"/>
    <col min="28" max="28" width="1.6640625" style="11" customWidth="1"/>
    <col min="29" max="29" width="5.44140625" style="11" customWidth="1"/>
    <col min="30" max="30" width="7.6640625" style="11" customWidth="1"/>
    <col min="31" max="31" width="1.6640625" style="11" customWidth="1"/>
    <col min="32" max="32" width="6.6640625" style="11" customWidth="1"/>
    <col min="33" max="33" width="7.109375" style="11" customWidth="1"/>
    <col min="34" max="34" width="1.6640625" style="11" customWidth="1"/>
    <col min="35" max="35" width="5.6640625" style="11" customWidth="1"/>
    <col min="36" max="36" width="5.88671875" style="11" customWidth="1"/>
    <col min="37" max="37" width="1.6640625" style="11" customWidth="1"/>
    <col min="38" max="38" width="6.6640625" style="11" customWidth="1"/>
    <col min="39" max="39" width="7.109375" style="11" customWidth="1"/>
    <col min="40" max="40" width="1.88671875" style="11" customWidth="1"/>
    <col min="41" max="256" width="9.33203125" style="11"/>
    <col min="257" max="257" width="34" style="11" customWidth="1"/>
    <col min="258" max="258" width="7.5546875" style="11" customWidth="1"/>
    <col min="259" max="259" width="7.33203125" style="11" customWidth="1"/>
    <col min="260" max="260" width="1.6640625" style="11" customWidth="1"/>
    <col min="261" max="261" width="6.6640625" style="11" customWidth="1"/>
    <col min="262" max="262" width="7.33203125" style="11" customWidth="1"/>
    <col min="263" max="263" width="1.6640625" style="11" customWidth="1"/>
    <col min="264" max="264" width="6.6640625" style="11" customWidth="1"/>
    <col min="265" max="265" width="7.109375" style="11" customWidth="1"/>
    <col min="266" max="266" width="1.6640625" style="11" customWidth="1"/>
    <col min="267" max="267" width="6.109375" style="11" customWidth="1"/>
    <col min="268" max="268" width="7.109375" style="11" customWidth="1"/>
    <col min="269" max="269" width="1.6640625" style="11" customWidth="1"/>
    <col min="270" max="270" width="6.6640625" style="11" customWidth="1"/>
    <col min="271" max="271" width="7.109375" style="11" customWidth="1"/>
    <col min="272" max="272" width="1.6640625" style="11" customWidth="1"/>
    <col min="273" max="273" width="6.6640625" style="11" customWidth="1"/>
    <col min="274" max="274" width="7.109375" style="11" customWidth="1"/>
    <col min="275" max="275" width="1.6640625" style="11" customWidth="1"/>
    <col min="276" max="276" width="6.6640625" style="11" customWidth="1"/>
    <col min="277" max="277" width="7.109375" style="11" customWidth="1"/>
    <col min="278" max="278" width="1.6640625" style="11" customWidth="1"/>
    <col min="279" max="279" width="6.6640625" style="11" customWidth="1"/>
    <col min="280" max="280" width="7.109375" style="11" customWidth="1"/>
    <col min="281" max="281" width="1.6640625" style="11" customWidth="1"/>
    <col min="282" max="282" width="7.6640625" style="11" customWidth="1"/>
    <col min="283" max="283" width="6.6640625" style="11" customWidth="1"/>
    <col min="284" max="284" width="1.6640625" style="11" customWidth="1"/>
    <col min="285" max="285" width="5.44140625" style="11" customWidth="1"/>
    <col min="286" max="286" width="7.6640625" style="11" customWidth="1"/>
    <col min="287" max="287" width="1.6640625" style="11" customWidth="1"/>
    <col min="288" max="288" width="6.6640625" style="11" customWidth="1"/>
    <col min="289" max="289" width="7.109375" style="11" customWidth="1"/>
    <col min="290" max="290" width="1.6640625" style="11" customWidth="1"/>
    <col min="291" max="291" width="5.6640625" style="11" customWidth="1"/>
    <col min="292" max="292" width="5.88671875" style="11" customWidth="1"/>
    <col min="293" max="293" width="1.6640625" style="11" customWidth="1"/>
    <col min="294" max="294" width="6.6640625" style="11" customWidth="1"/>
    <col min="295" max="295" width="7.109375" style="11" customWidth="1"/>
    <col min="296" max="296" width="1.88671875" style="11" customWidth="1"/>
    <col min="297" max="512" width="9.33203125" style="11"/>
    <col min="513" max="513" width="34" style="11" customWidth="1"/>
    <col min="514" max="514" width="7.5546875" style="11" customWidth="1"/>
    <col min="515" max="515" width="7.33203125" style="11" customWidth="1"/>
    <col min="516" max="516" width="1.6640625" style="11" customWidth="1"/>
    <col min="517" max="517" width="6.6640625" style="11" customWidth="1"/>
    <col min="518" max="518" width="7.33203125" style="11" customWidth="1"/>
    <col min="519" max="519" width="1.6640625" style="11" customWidth="1"/>
    <col min="520" max="520" width="6.6640625" style="11" customWidth="1"/>
    <col min="521" max="521" width="7.109375" style="11" customWidth="1"/>
    <col min="522" max="522" width="1.6640625" style="11" customWidth="1"/>
    <col min="523" max="523" width="6.109375" style="11" customWidth="1"/>
    <col min="524" max="524" width="7.109375" style="11" customWidth="1"/>
    <col min="525" max="525" width="1.6640625" style="11" customWidth="1"/>
    <col min="526" max="526" width="6.6640625" style="11" customWidth="1"/>
    <col min="527" max="527" width="7.109375" style="11" customWidth="1"/>
    <col min="528" max="528" width="1.6640625" style="11" customWidth="1"/>
    <col min="529" max="529" width="6.6640625" style="11" customWidth="1"/>
    <col min="530" max="530" width="7.109375" style="11" customWidth="1"/>
    <col min="531" max="531" width="1.6640625" style="11" customWidth="1"/>
    <col min="532" max="532" width="6.6640625" style="11" customWidth="1"/>
    <col min="533" max="533" width="7.109375" style="11" customWidth="1"/>
    <col min="534" max="534" width="1.6640625" style="11" customWidth="1"/>
    <col min="535" max="535" width="6.6640625" style="11" customWidth="1"/>
    <col min="536" max="536" width="7.109375" style="11" customWidth="1"/>
    <col min="537" max="537" width="1.6640625" style="11" customWidth="1"/>
    <col min="538" max="538" width="7.6640625" style="11" customWidth="1"/>
    <col min="539" max="539" width="6.6640625" style="11" customWidth="1"/>
    <col min="540" max="540" width="1.6640625" style="11" customWidth="1"/>
    <col min="541" max="541" width="5.44140625" style="11" customWidth="1"/>
    <col min="542" max="542" width="7.6640625" style="11" customWidth="1"/>
    <col min="543" max="543" width="1.6640625" style="11" customWidth="1"/>
    <col min="544" max="544" width="6.6640625" style="11" customWidth="1"/>
    <col min="545" max="545" width="7.109375" style="11" customWidth="1"/>
    <col min="546" max="546" width="1.6640625" style="11" customWidth="1"/>
    <col min="547" max="547" width="5.6640625" style="11" customWidth="1"/>
    <col min="548" max="548" width="5.88671875" style="11" customWidth="1"/>
    <col min="549" max="549" width="1.6640625" style="11" customWidth="1"/>
    <col min="550" max="550" width="6.6640625" style="11" customWidth="1"/>
    <col min="551" max="551" width="7.109375" style="11" customWidth="1"/>
    <col min="552" max="552" width="1.88671875" style="11" customWidth="1"/>
    <col min="553" max="768" width="9.33203125" style="11"/>
    <col min="769" max="769" width="34" style="11" customWidth="1"/>
    <col min="770" max="770" width="7.5546875" style="11" customWidth="1"/>
    <col min="771" max="771" width="7.33203125" style="11" customWidth="1"/>
    <col min="772" max="772" width="1.6640625" style="11" customWidth="1"/>
    <col min="773" max="773" width="6.6640625" style="11" customWidth="1"/>
    <col min="774" max="774" width="7.33203125" style="11" customWidth="1"/>
    <col min="775" max="775" width="1.6640625" style="11" customWidth="1"/>
    <col min="776" max="776" width="6.6640625" style="11" customWidth="1"/>
    <col min="777" max="777" width="7.109375" style="11" customWidth="1"/>
    <col min="778" max="778" width="1.6640625" style="11" customWidth="1"/>
    <col min="779" max="779" width="6.109375" style="11" customWidth="1"/>
    <col min="780" max="780" width="7.109375" style="11" customWidth="1"/>
    <col min="781" max="781" width="1.6640625" style="11" customWidth="1"/>
    <col min="782" max="782" width="6.6640625" style="11" customWidth="1"/>
    <col min="783" max="783" width="7.109375" style="11" customWidth="1"/>
    <col min="784" max="784" width="1.6640625" style="11" customWidth="1"/>
    <col min="785" max="785" width="6.6640625" style="11" customWidth="1"/>
    <col min="786" max="786" width="7.109375" style="11" customWidth="1"/>
    <col min="787" max="787" width="1.6640625" style="11" customWidth="1"/>
    <col min="788" max="788" width="6.6640625" style="11" customWidth="1"/>
    <col min="789" max="789" width="7.109375" style="11" customWidth="1"/>
    <col min="790" max="790" width="1.6640625" style="11" customWidth="1"/>
    <col min="791" max="791" width="6.6640625" style="11" customWidth="1"/>
    <col min="792" max="792" width="7.109375" style="11" customWidth="1"/>
    <col min="793" max="793" width="1.6640625" style="11" customWidth="1"/>
    <col min="794" max="794" width="7.6640625" style="11" customWidth="1"/>
    <col min="795" max="795" width="6.6640625" style="11" customWidth="1"/>
    <col min="796" max="796" width="1.6640625" style="11" customWidth="1"/>
    <col min="797" max="797" width="5.44140625" style="11" customWidth="1"/>
    <col min="798" max="798" width="7.6640625" style="11" customWidth="1"/>
    <col min="799" max="799" width="1.6640625" style="11" customWidth="1"/>
    <col min="800" max="800" width="6.6640625" style="11" customWidth="1"/>
    <col min="801" max="801" width="7.109375" style="11" customWidth="1"/>
    <col min="802" max="802" width="1.6640625" style="11" customWidth="1"/>
    <col min="803" max="803" width="5.6640625" style="11" customWidth="1"/>
    <col min="804" max="804" width="5.88671875" style="11" customWidth="1"/>
    <col min="805" max="805" width="1.6640625" style="11" customWidth="1"/>
    <col min="806" max="806" width="6.6640625" style="11" customWidth="1"/>
    <col min="807" max="807" width="7.109375" style="11" customWidth="1"/>
    <col min="808" max="808" width="1.88671875" style="11" customWidth="1"/>
    <col min="809" max="1024" width="9.33203125" style="11"/>
    <col min="1025" max="1025" width="34" style="11" customWidth="1"/>
    <col min="1026" max="1026" width="7.5546875" style="11" customWidth="1"/>
    <col min="1027" max="1027" width="7.33203125" style="11" customWidth="1"/>
    <col min="1028" max="1028" width="1.6640625" style="11" customWidth="1"/>
    <col min="1029" max="1029" width="6.6640625" style="11" customWidth="1"/>
    <col min="1030" max="1030" width="7.33203125" style="11" customWidth="1"/>
    <col min="1031" max="1031" width="1.6640625" style="11" customWidth="1"/>
    <col min="1032" max="1032" width="6.6640625" style="11" customWidth="1"/>
    <col min="1033" max="1033" width="7.109375" style="11" customWidth="1"/>
    <col min="1034" max="1034" width="1.6640625" style="11" customWidth="1"/>
    <col min="1035" max="1035" width="6.109375" style="11" customWidth="1"/>
    <col min="1036" max="1036" width="7.109375" style="11" customWidth="1"/>
    <col min="1037" max="1037" width="1.6640625" style="11" customWidth="1"/>
    <col min="1038" max="1038" width="6.6640625" style="11" customWidth="1"/>
    <col min="1039" max="1039" width="7.109375" style="11" customWidth="1"/>
    <col min="1040" max="1040" width="1.6640625" style="11" customWidth="1"/>
    <col min="1041" max="1041" width="6.6640625" style="11" customWidth="1"/>
    <col min="1042" max="1042" width="7.109375" style="11" customWidth="1"/>
    <col min="1043" max="1043" width="1.6640625" style="11" customWidth="1"/>
    <col min="1044" max="1044" width="6.6640625" style="11" customWidth="1"/>
    <col min="1045" max="1045" width="7.109375" style="11" customWidth="1"/>
    <col min="1046" max="1046" width="1.6640625" style="11" customWidth="1"/>
    <col min="1047" max="1047" width="6.6640625" style="11" customWidth="1"/>
    <col min="1048" max="1048" width="7.109375" style="11" customWidth="1"/>
    <col min="1049" max="1049" width="1.6640625" style="11" customWidth="1"/>
    <col min="1050" max="1050" width="7.6640625" style="11" customWidth="1"/>
    <col min="1051" max="1051" width="6.6640625" style="11" customWidth="1"/>
    <col min="1052" max="1052" width="1.6640625" style="11" customWidth="1"/>
    <col min="1053" max="1053" width="5.44140625" style="11" customWidth="1"/>
    <col min="1054" max="1054" width="7.6640625" style="11" customWidth="1"/>
    <col min="1055" max="1055" width="1.6640625" style="11" customWidth="1"/>
    <col min="1056" max="1056" width="6.6640625" style="11" customWidth="1"/>
    <col min="1057" max="1057" width="7.109375" style="11" customWidth="1"/>
    <col min="1058" max="1058" width="1.6640625" style="11" customWidth="1"/>
    <col min="1059" max="1059" width="5.6640625" style="11" customWidth="1"/>
    <col min="1060" max="1060" width="5.88671875" style="11" customWidth="1"/>
    <col min="1061" max="1061" width="1.6640625" style="11" customWidth="1"/>
    <col min="1062" max="1062" width="6.6640625" style="11" customWidth="1"/>
    <col min="1063" max="1063" width="7.109375" style="11" customWidth="1"/>
    <col min="1064" max="1064" width="1.88671875" style="11" customWidth="1"/>
    <col min="1065" max="1280" width="9.33203125" style="11"/>
    <col min="1281" max="1281" width="34" style="11" customWidth="1"/>
    <col min="1282" max="1282" width="7.5546875" style="11" customWidth="1"/>
    <col min="1283" max="1283" width="7.33203125" style="11" customWidth="1"/>
    <col min="1284" max="1284" width="1.6640625" style="11" customWidth="1"/>
    <col min="1285" max="1285" width="6.6640625" style="11" customWidth="1"/>
    <col min="1286" max="1286" width="7.33203125" style="11" customWidth="1"/>
    <col min="1287" max="1287" width="1.6640625" style="11" customWidth="1"/>
    <col min="1288" max="1288" width="6.6640625" style="11" customWidth="1"/>
    <col min="1289" max="1289" width="7.109375" style="11" customWidth="1"/>
    <col min="1290" max="1290" width="1.6640625" style="11" customWidth="1"/>
    <col min="1291" max="1291" width="6.109375" style="11" customWidth="1"/>
    <col min="1292" max="1292" width="7.109375" style="11" customWidth="1"/>
    <col min="1293" max="1293" width="1.6640625" style="11" customWidth="1"/>
    <col min="1294" max="1294" width="6.6640625" style="11" customWidth="1"/>
    <col min="1295" max="1295" width="7.109375" style="11" customWidth="1"/>
    <col min="1296" max="1296" width="1.6640625" style="11" customWidth="1"/>
    <col min="1297" max="1297" width="6.6640625" style="11" customWidth="1"/>
    <col min="1298" max="1298" width="7.109375" style="11" customWidth="1"/>
    <col min="1299" max="1299" width="1.6640625" style="11" customWidth="1"/>
    <col min="1300" max="1300" width="6.6640625" style="11" customWidth="1"/>
    <col min="1301" max="1301" width="7.109375" style="11" customWidth="1"/>
    <col min="1302" max="1302" width="1.6640625" style="11" customWidth="1"/>
    <col min="1303" max="1303" width="6.6640625" style="11" customWidth="1"/>
    <col min="1304" max="1304" width="7.109375" style="11" customWidth="1"/>
    <col min="1305" max="1305" width="1.6640625" style="11" customWidth="1"/>
    <col min="1306" max="1306" width="7.6640625" style="11" customWidth="1"/>
    <col min="1307" max="1307" width="6.6640625" style="11" customWidth="1"/>
    <col min="1308" max="1308" width="1.6640625" style="11" customWidth="1"/>
    <col min="1309" max="1309" width="5.44140625" style="11" customWidth="1"/>
    <col min="1310" max="1310" width="7.6640625" style="11" customWidth="1"/>
    <col min="1311" max="1311" width="1.6640625" style="11" customWidth="1"/>
    <col min="1312" max="1312" width="6.6640625" style="11" customWidth="1"/>
    <col min="1313" max="1313" width="7.109375" style="11" customWidth="1"/>
    <col min="1314" max="1314" width="1.6640625" style="11" customWidth="1"/>
    <col min="1315" max="1315" width="5.6640625" style="11" customWidth="1"/>
    <col min="1316" max="1316" width="5.88671875" style="11" customWidth="1"/>
    <col min="1317" max="1317" width="1.6640625" style="11" customWidth="1"/>
    <col min="1318" max="1318" width="6.6640625" style="11" customWidth="1"/>
    <col min="1319" max="1319" width="7.109375" style="11" customWidth="1"/>
    <col min="1320" max="1320" width="1.88671875" style="11" customWidth="1"/>
    <col min="1321" max="1536" width="9.33203125" style="11"/>
    <col min="1537" max="1537" width="34" style="11" customWidth="1"/>
    <col min="1538" max="1538" width="7.5546875" style="11" customWidth="1"/>
    <col min="1539" max="1539" width="7.33203125" style="11" customWidth="1"/>
    <col min="1540" max="1540" width="1.6640625" style="11" customWidth="1"/>
    <col min="1541" max="1541" width="6.6640625" style="11" customWidth="1"/>
    <col min="1542" max="1542" width="7.33203125" style="11" customWidth="1"/>
    <col min="1543" max="1543" width="1.6640625" style="11" customWidth="1"/>
    <col min="1544" max="1544" width="6.6640625" style="11" customWidth="1"/>
    <col min="1545" max="1545" width="7.109375" style="11" customWidth="1"/>
    <col min="1546" max="1546" width="1.6640625" style="11" customWidth="1"/>
    <col min="1547" max="1547" width="6.109375" style="11" customWidth="1"/>
    <col min="1548" max="1548" width="7.109375" style="11" customWidth="1"/>
    <col min="1549" max="1549" width="1.6640625" style="11" customWidth="1"/>
    <col min="1550" max="1550" width="6.6640625" style="11" customWidth="1"/>
    <col min="1551" max="1551" width="7.109375" style="11" customWidth="1"/>
    <col min="1552" max="1552" width="1.6640625" style="11" customWidth="1"/>
    <col min="1553" max="1553" width="6.6640625" style="11" customWidth="1"/>
    <col min="1554" max="1554" width="7.109375" style="11" customWidth="1"/>
    <col min="1555" max="1555" width="1.6640625" style="11" customWidth="1"/>
    <col min="1556" max="1556" width="6.6640625" style="11" customWidth="1"/>
    <col min="1557" max="1557" width="7.109375" style="11" customWidth="1"/>
    <col min="1558" max="1558" width="1.6640625" style="11" customWidth="1"/>
    <col min="1559" max="1559" width="6.6640625" style="11" customWidth="1"/>
    <col min="1560" max="1560" width="7.109375" style="11" customWidth="1"/>
    <col min="1561" max="1561" width="1.6640625" style="11" customWidth="1"/>
    <col min="1562" max="1562" width="7.6640625" style="11" customWidth="1"/>
    <col min="1563" max="1563" width="6.6640625" style="11" customWidth="1"/>
    <col min="1564" max="1564" width="1.6640625" style="11" customWidth="1"/>
    <col min="1565" max="1565" width="5.44140625" style="11" customWidth="1"/>
    <col min="1566" max="1566" width="7.6640625" style="11" customWidth="1"/>
    <col min="1567" max="1567" width="1.6640625" style="11" customWidth="1"/>
    <col min="1568" max="1568" width="6.6640625" style="11" customWidth="1"/>
    <col min="1569" max="1569" width="7.109375" style="11" customWidth="1"/>
    <col min="1570" max="1570" width="1.6640625" style="11" customWidth="1"/>
    <col min="1571" max="1571" width="5.6640625" style="11" customWidth="1"/>
    <col min="1572" max="1572" width="5.88671875" style="11" customWidth="1"/>
    <col min="1573" max="1573" width="1.6640625" style="11" customWidth="1"/>
    <col min="1574" max="1574" width="6.6640625" style="11" customWidth="1"/>
    <col min="1575" max="1575" width="7.109375" style="11" customWidth="1"/>
    <col min="1576" max="1576" width="1.88671875" style="11" customWidth="1"/>
    <col min="1577" max="1792" width="9.33203125" style="11"/>
    <col min="1793" max="1793" width="34" style="11" customWidth="1"/>
    <col min="1794" max="1794" width="7.5546875" style="11" customWidth="1"/>
    <col min="1795" max="1795" width="7.33203125" style="11" customWidth="1"/>
    <col min="1796" max="1796" width="1.6640625" style="11" customWidth="1"/>
    <col min="1797" max="1797" width="6.6640625" style="11" customWidth="1"/>
    <col min="1798" max="1798" width="7.33203125" style="11" customWidth="1"/>
    <col min="1799" max="1799" width="1.6640625" style="11" customWidth="1"/>
    <col min="1800" max="1800" width="6.6640625" style="11" customWidth="1"/>
    <col min="1801" max="1801" width="7.109375" style="11" customWidth="1"/>
    <col min="1802" max="1802" width="1.6640625" style="11" customWidth="1"/>
    <col min="1803" max="1803" width="6.109375" style="11" customWidth="1"/>
    <col min="1804" max="1804" width="7.109375" style="11" customWidth="1"/>
    <col min="1805" max="1805" width="1.6640625" style="11" customWidth="1"/>
    <col min="1806" max="1806" width="6.6640625" style="11" customWidth="1"/>
    <col min="1807" max="1807" width="7.109375" style="11" customWidth="1"/>
    <col min="1808" max="1808" width="1.6640625" style="11" customWidth="1"/>
    <col min="1809" max="1809" width="6.6640625" style="11" customWidth="1"/>
    <col min="1810" max="1810" width="7.109375" style="11" customWidth="1"/>
    <col min="1811" max="1811" width="1.6640625" style="11" customWidth="1"/>
    <col min="1812" max="1812" width="6.6640625" style="11" customWidth="1"/>
    <col min="1813" max="1813" width="7.109375" style="11" customWidth="1"/>
    <col min="1814" max="1814" width="1.6640625" style="11" customWidth="1"/>
    <col min="1815" max="1815" width="6.6640625" style="11" customWidth="1"/>
    <col min="1816" max="1816" width="7.109375" style="11" customWidth="1"/>
    <col min="1817" max="1817" width="1.6640625" style="11" customWidth="1"/>
    <col min="1818" max="1818" width="7.6640625" style="11" customWidth="1"/>
    <col min="1819" max="1819" width="6.6640625" style="11" customWidth="1"/>
    <col min="1820" max="1820" width="1.6640625" style="11" customWidth="1"/>
    <col min="1821" max="1821" width="5.44140625" style="11" customWidth="1"/>
    <col min="1822" max="1822" width="7.6640625" style="11" customWidth="1"/>
    <col min="1823" max="1823" width="1.6640625" style="11" customWidth="1"/>
    <col min="1824" max="1824" width="6.6640625" style="11" customWidth="1"/>
    <col min="1825" max="1825" width="7.109375" style="11" customWidth="1"/>
    <col min="1826" max="1826" width="1.6640625" style="11" customWidth="1"/>
    <col min="1827" max="1827" width="5.6640625" style="11" customWidth="1"/>
    <col min="1828" max="1828" width="5.88671875" style="11" customWidth="1"/>
    <col min="1829" max="1829" width="1.6640625" style="11" customWidth="1"/>
    <col min="1830" max="1830" width="6.6640625" style="11" customWidth="1"/>
    <col min="1831" max="1831" width="7.109375" style="11" customWidth="1"/>
    <col min="1832" max="1832" width="1.88671875" style="11" customWidth="1"/>
    <col min="1833" max="2048" width="9.33203125" style="11"/>
    <col min="2049" max="2049" width="34" style="11" customWidth="1"/>
    <col min="2050" max="2050" width="7.5546875" style="11" customWidth="1"/>
    <col min="2051" max="2051" width="7.33203125" style="11" customWidth="1"/>
    <col min="2052" max="2052" width="1.6640625" style="11" customWidth="1"/>
    <col min="2053" max="2053" width="6.6640625" style="11" customWidth="1"/>
    <col min="2054" max="2054" width="7.33203125" style="11" customWidth="1"/>
    <col min="2055" max="2055" width="1.6640625" style="11" customWidth="1"/>
    <col min="2056" max="2056" width="6.6640625" style="11" customWidth="1"/>
    <col min="2057" max="2057" width="7.109375" style="11" customWidth="1"/>
    <col min="2058" max="2058" width="1.6640625" style="11" customWidth="1"/>
    <col min="2059" max="2059" width="6.109375" style="11" customWidth="1"/>
    <col min="2060" max="2060" width="7.109375" style="11" customWidth="1"/>
    <col min="2061" max="2061" width="1.6640625" style="11" customWidth="1"/>
    <col min="2062" max="2062" width="6.6640625" style="11" customWidth="1"/>
    <col min="2063" max="2063" width="7.109375" style="11" customWidth="1"/>
    <col min="2064" max="2064" width="1.6640625" style="11" customWidth="1"/>
    <col min="2065" max="2065" width="6.6640625" style="11" customWidth="1"/>
    <col min="2066" max="2066" width="7.109375" style="11" customWidth="1"/>
    <col min="2067" max="2067" width="1.6640625" style="11" customWidth="1"/>
    <col min="2068" max="2068" width="6.6640625" style="11" customWidth="1"/>
    <col min="2069" max="2069" width="7.109375" style="11" customWidth="1"/>
    <col min="2070" max="2070" width="1.6640625" style="11" customWidth="1"/>
    <col min="2071" max="2071" width="6.6640625" style="11" customWidth="1"/>
    <col min="2072" max="2072" width="7.109375" style="11" customWidth="1"/>
    <col min="2073" max="2073" width="1.6640625" style="11" customWidth="1"/>
    <col min="2074" max="2074" width="7.6640625" style="11" customWidth="1"/>
    <col min="2075" max="2075" width="6.6640625" style="11" customWidth="1"/>
    <col min="2076" max="2076" width="1.6640625" style="11" customWidth="1"/>
    <col min="2077" max="2077" width="5.44140625" style="11" customWidth="1"/>
    <col min="2078" max="2078" width="7.6640625" style="11" customWidth="1"/>
    <col min="2079" max="2079" width="1.6640625" style="11" customWidth="1"/>
    <col min="2080" max="2080" width="6.6640625" style="11" customWidth="1"/>
    <col min="2081" max="2081" width="7.109375" style="11" customWidth="1"/>
    <col min="2082" max="2082" width="1.6640625" style="11" customWidth="1"/>
    <col min="2083" max="2083" width="5.6640625" style="11" customWidth="1"/>
    <col min="2084" max="2084" width="5.88671875" style="11" customWidth="1"/>
    <col min="2085" max="2085" width="1.6640625" style="11" customWidth="1"/>
    <col min="2086" max="2086" width="6.6640625" style="11" customWidth="1"/>
    <col min="2087" max="2087" width="7.109375" style="11" customWidth="1"/>
    <col min="2088" max="2088" width="1.88671875" style="11" customWidth="1"/>
    <col min="2089" max="2304" width="9.33203125" style="11"/>
    <col min="2305" max="2305" width="34" style="11" customWidth="1"/>
    <col min="2306" max="2306" width="7.5546875" style="11" customWidth="1"/>
    <col min="2307" max="2307" width="7.33203125" style="11" customWidth="1"/>
    <col min="2308" max="2308" width="1.6640625" style="11" customWidth="1"/>
    <col min="2309" max="2309" width="6.6640625" style="11" customWidth="1"/>
    <col min="2310" max="2310" width="7.33203125" style="11" customWidth="1"/>
    <col min="2311" max="2311" width="1.6640625" style="11" customWidth="1"/>
    <col min="2312" max="2312" width="6.6640625" style="11" customWidth="1"/>
    <col min="2313" max="2313" width="7.109375" style="11" customWidth="1"/>
    <col min="2314" max="2314" width="1.6640625" style="11" customWidth="1"/>
    <col min="2315" max="2315" width="6.109375" style="11" customWidth="1"/>
    <col min="2316" max="2316" width="7.109375" style="11" customWidth="1"/>
    <col min="2317" max="2317" width="1.6640625" style="11" customWidth="1"/>
    <col min="2318" max="2318" width="6.6640625" style="11" customWidth="1"/>
    <col min="2319" max="2319" width="7.109375" style="11" customWidth="1"/>
    <col min="2320" max="2320" width="1.6640625" style="11" customWidth="1"/>
    <col min="2321" max="2321" width="6.6640625" style="11" customWidth="1"/>
    <col min="2322" max="2322" width="7.109375" style="11" customWidth="1"/>
    <col min="2323" max="2323" width="1.6640625" style="11" customWidth="1"/>
    <col min="2324" max="2324" width="6.6640625" style="11" customWidth="1"/>
    <col min="2325" max="2325" width="7.109375" style="11" customWidth="1"/>
    <col min="2326" max="2326" width="1.6640625" style="11" customWidth="1"/>
    <col min="2327" max="2327" width="6.6640625" style="11" customWidth="1"/>
    <col min="2328" max="2328" width="7.109375" style="11" customWidth="1"/>
    <col min="2329" max="2329" width="1.6640625" style="11" customWidth="1"/>
    <col min="2330" max="2330" width="7.6640625" style="11" customWidth="1"/>
    <col min="2331" max="2331" width="6.6640625" style="11" customWidth="1"/>
    <col min="2332" max="2332" width="1.6640625" style="11" customWidth="1"/>
    <col min="2333" max="2333" width="5.44140625" style="11" customWidth="1"/>
    <col min="2334" max="2334" width="7.6640625" style="11" customWidth="1"/>
    <col min="2335" max="2335" width="1.6640625" style="11" customWidth="1"/>
    <col min="2336" max="2336" width="6.6640625" style="11" customWidth="1"/>
    <col min="2337" max="2337" width="7.109375" style="11" customWidth="1"/>
    <col min="2338" max="2338" width="1.6640625" style="11" customWidth="1"/>
    <col min="2339" max="2339" width="5.6640625" style="11" customWidth="1"/>
    <col min="2340" max="2340" width="5.88671875" style="11" customWidth="1"/>
    <col min="2341" max="2341" width="1.6640625" style="11" customWidth="1"/>
    <col min="2342" max="2342" width="6.6640625" style="11" customWidth="1"/>
    <col min="2343" max="2343" width="7.109375" style="11" customWidth="1"/>
    <col min="2344" max="2344" width="1.88671875" style="11" customWidth="1"/>
    <col min="2345" max="2560" width="9.33203125" style="11"/>
    <col min="2561" max="2561" width="34" style="11" customWidth="1"/>
    <col min="2562" max="2562" width="7.5546875" style="11" customWidth="1"/>
    <col min="2563" max="2563" width="7.33203125" style="11" customWidth="1"/>
    <col min="2564" max="2564" width="1.6640625" style="11" customWidth="1"/>
    <col min="2565" max="2565" width="6.6640625" style="11" customWidth="1"/>
    <col min="2566" max="2566" width="7.33203125" style="11" customWidth="1"/>
    <col min="2567" max="2567" width="1.6640625" style="11" customWidth="1"/>
    <col min="2568" max="2568" width="6.6640625" style="11" customWidth="1"/>
    <col min="2569" max="2569" width="7.109375" style="11" customWidth="1"/>
    <col min="2570" max="2570" width="1.6640625" style="11" customWidth="1"/>
    <col min="2571" max="2571" width="6.109375" style="11" customWidth="1"/>
    <col min="2572" max="2572" width="7.109375" style="11" customWidth="1"/>
    <col min="2573" max="2573" width="1.6640625" style="11" customWidth="1"/>
    <col min="2574" max="2574" width="6.6640625" style="11" customWidth="1"/>
    <col min="2575" max="2575" width="7.109375" style="11" customWidth="1"/>
    <col min="2576" max="2576" width="1.6640625" style="11" customWidth="1"/>
    <col min="2577" max="2577" width="6.6640625" style="11" customWidth="1"/>
    <col min="2578" max="2578" width="7.109375" style="11" customWidth="1"/>
    <col min="2579" max="2579" width="1.6640625" style="11" customWidth="1"/>
    <col min="2580" max="2580" width="6.6640625" style="11" customWidth="1"/>
    <col min="2581" max="2581" width="7.109375" style="11" customWidth="1"/>
    <col min="2582" max="2582" width="1.6640625" style="11" customWidth="1"/>
    <col min="2583" max="2583" width="6.6640625" style="11" customWidth="1"/>
    <col min="2584" max="2584" width="7.109375" style="11" customWidth="1"/>
    <col min="2585" max="2585" width="1.6640625" style="11" customWidth="1"/>
    <col min="2586" max="2586" width="7.6640625" style="11" customWidth="1"/>
    <col min="2587" max="2587" width="6.6640625" style="11" customWidth="1"/>
    <col min="2588" max="2588" width="1.6640625" style="11" customWidth="1"/>
    <col min="2589" max="2589" width="5.44140625" style="11" customWidth="1"/>
    <col min="2590" max="2590" width="7.6640625" style="11" customWidth="1"/>
    <col min="2591" max="2591" width="1.6640625" style="11" customWidth="1"/>
    <col min="2592" max="2592" width="6.6640625" style="11" customWidth="1"/>
    <col min="2593" max="2593" width="7.109375" style="11" customWidth="1"/>
    <col min="2594" max="2594" width="1.6640625" style="11" customWidth="1"/>
    <col min="2595" max="2595" width="5.6640625" style="11" customWidth="1"/>
    <col min="2596" max="2596" width="5.88671875" style="11" customWidth="1"/>
    <col min="2597" max="2597" width="1.6640625" style="11" customWidth="1"/>
    <col min="2598" max="2598" width="6.6640625" style="11" customWidth="1"/>
    <col min="2599" max="2599" width="7.109375" style="11" customWidth="1"/>
    <col min="2600" max="2600" width="1.88671875" style="11" customWidth="1"/>
    <col min="2601" max="2816" width="9.33203125" style="11"/>
    <col min="2817" max="2817" width="34" style="11" customWidth="1"/>
    <col min="2818" max="2818" width="7.5546875" style="11" customWidth="1"/>
    <col min="2819" max="2819" width="7.33203125" style="11" customWidth="1"/>
    <col min="2820" max="2820" width="1.6640625" style="11" customWidth="1"/>
    <col min="2821" max="2821" width="6.6640625" style="11" customWidth="1"/>
    <col min="2822" max="2822" width="7.33203125" style="11" customWidth="1"/>
    <col min="2823" max="2823" width="1.6640625" style="11" customWidth="1"/>
    <col min="2824" max="2824" width="6.6640625" style="11" customWidth="1"/>
    <col min="2825" max="2825" width="7.109375" style="11" customWidth="1"/>
    <col min="2826" max="2826" width="1.6640625" style="11" customWidth="1"/>
    <col min="2827" max="2827" width="6.109375" style="11" customWidth="1"/>
    <col min="2828" max="2828" width="7.109375" style="11" customWidth="1"/>
    <col min="2829" max="2829" width="1.6640625" style="11" customWidth="1"/>
    <col min="2830" max="2830" width="6.6640625" style="11" customWidth="1"/>
    <col min="2831" max="2831" width="7.109375" style="11" customWidth="1"/>
    <col min="2832" max="2832" width="1.6640625" style="11" customWidth="1"/>
    <col min="2833" max="2833" width="6.6640625" style="11" customWidth="1"/>
    <col min="2834" max="2834" width="7.109375" style="11" customWidth="1"/>
    <col min="2835" max="2835" width="1.6640625" style="11" customWidth="1"/>
    <col min="2836" max="2836" width="6.6640625" style="11" customWidth="1"/>
    <col min="2837" max="2837" width="7.109375" style="11" customWidth="1"/>
    <col min="2838" max="2838" width="1.6640625" style="11" customWidth="1"/>
    <col min="2839" max="2839" width="6.6640625" style="11" customWidth="1"/>
    <col min="2840" max="2840" width="7.109375" style="11" customWidth="1"/>
    <col min="2841" max="2841" width="1.6640625" style="11" customWidth="1"/>
    <col min="2842" max="2842" width="7.6640625" style="11" customWidth="1"/>
    <col min="2843" max="2843" width="6.6640625" style="11" customWidth="1"/>
    <col min="2844" max="2844" width="1.6640625" style="11" customWidth="1"/>
    <col min="2845" max="2845" width="5.44140625" style="11" customWidth="1"/>
    <col min="2846" max="2846" width="7.6640625" style="11" customWidth="1"/>
    <col min="2847" max="2847" width="1.6640625" style="11" customWidth="1"/>
    <col min="2848" max="2848" width="6.6640625" style="11" customWidth="1"/>
    <col min="2849" max="2849" width="7.109375" style="11" customWidth="1"/>
    <col min="2850" max="2850" width="1.6640625" style="11" customWidth="1"/>
    <col min="2851" max="2851" width="5.6640625" style="11" customWidth="1"/>
    <col min="2852" max="2852" width="5.88671875" style="11" customWidth="1"/>
    <col min="2853" max="2853" width="1.6640625" style="11" customWidth="1"/>
    <col min="2854" max="2854" width="6.6640625" style="11" customWidth="1"/>
    <col min="2855" max="2855" width="7.109375" style="11" customWidth="1"/>
    <col min="2856" max="2856" width="1.88671875" style="11" customWidth="1"/>
    <col min="2857" max="3072" width="9.33203125" style="11"/>
    <col min="3073" max="3073" width="34" style="11" customWidth="1"/>
    <col min="3074" max="3074" width="7.5546875" style="11" customWidth="1"/>
    <col min="3075" max="3075" width="7.33203125" style="11" customWidth="1"/>
    <col min="3076" max="3076" width="1.6640625" style="11" customWidth="1"/>
    <col min="3077" max="3077" width="6.6640625" style="11" customWidth="1"/>
    <col min="3078" max="3078" width="7.33203125" style="11" customWidth="1"/>
    <col min="3079" max="3079" width="1.6640625" style="11" customWidth="1"/>
    <col min="3080" max="3080" width="6.6640625" style="11" customWidth="1"/>
    <col min="3081" max="3081" width="7.109375" style="11" customWidth="1"/>
    <col min="3082" max="3082" width="1.6640625" style="11" customWidth="1"/>
    <col min="3083" max="3083" width="6.109375" style="11" customWidth="1"/>
    <col min="3084" max="3084" width="7.109375" style="11" customWidth="1"/>
    <col min="3085" max="3085" width="1.6640625" style="11" customWidth="1"/>
    <col min="3086" max="3086" width="6.6640625" style="11" customWidth="1"/>
    <col min="3087" max="3087" width="7.109375" style="11" customWidth="1"/>
    <col min="3088" max="3088" width="1.6640625" style="11" customWidth="1"/>
    <col min="3089" max="3089" width="6.6640625" style="11" customWidth="1"/>
    <col min="3090" max="3090" width="7.109375" style="11" customWidth="1"/>
    <col min="3091" max="3091" width="1.6640625" style="11" customWidth="1"/>
    <col min="3092" max="3092" width="6.6640625" style="11" customWidth="1"/>
    <col min="3093" max="3093" width="7.109375" style="11" customWidth="1"/>
    <col min="3094" max="3094" width="1.6640625" style="11" customWidth="1"/>
    <col min="3095" max="3095" width="6.6640625" style="11" customWidth="1"/>
    <col min="3096" max="3096" width="7.109375" style="11" customWidth="1"/>
    <col min="3097" max="3097" width="1.6640625" style="11" customWidth="1"/>
    <col min="3098" max="3098" width="7.6640625" style="11" customWidth="1"/>
    <col min="3099" max="3099" width="6.6640625" style="11" customWidth="1"/>
    <col min="3100" max="3100" width="1.6640625" style="11" customWidth="1"/>
    <col min="3101" max="3101" width="5.44140625" style="11" customWidth="1"/>
    <col min="3102" max="3102" width="7.6640625" style="11" customWidth="1"/>
    <col min="3103" max="3103" width="1.6640625" style="11" customWidth="1"/>
    <col min="3104" max="3104" width="6.6640625" style="11" customWidth="1"/>
    <col min="3105" max="3105" width="7.109375" style="11" customWidth="1"/>
    <col min="3106" max="3106" width="1.6640625" style="11" customWidth="1"/>
    <col min="3107" max="3107" width="5.6640625" style="11" customWidth="1"/>
    <col min="3108" max="3108" width="5.88671875" style="11" customWidth="1"/>
    <col min="3109" max="3109" width="1.6640625" style="11" customWidth="1"/>
    <col min="3110" max="3110" width="6.6640625" style="11" customWidth="1"/>
    <col min="3111" max="3111" width="7.109375" style="11" customWidth="1"/>
    <col min="3112" max="3112" width="1.88671875" style="11" customWidth="1"/>
    <col min="3113" max="3328" width="9.33203125" style="11"/>
    <col min="3329" max="3329" width="34" style="11" customWidth="1"/>
    <col min="3330" max="3330" width="7.5546875" style="11" customWidth="1"/>
    <col min="3331" max="3331" width="7.33203125" style="11" customWidth="1"/>
    <col min="3332" max="3332" width="1.6640625" style="11" customWidth="1"/>
    <col min="3333" max="3333" width="6.6640625" style="11" customWidth="1"/>
    <col min="3334" max="3334" width="7.33203125" style="11" customWidth="1"/>
    <col min="3335" max="3335" width="1.6640625" style="11" customWidth="1"/>
    <col min="3336" max="3336" width="6.6640625" style="11" customWidth="1"/>
    <col min="3337" max="3337" width="7.109375" style="11" customWidth="1"/>
    <col min="3338" max="3338" width="1.6640625" style="11" customWidth="1"/>
    <col min="3339" max="3339" width="6.109375" style="11" customWidth="1"/>
    <col min="3340" max="3340" width="7.109375" style="11" customWidth="1"/>
    <col min="3341" max="3341" width="1.6640625" style="11" customWidth="1"/>
    <col min="3342" max="3342" width="6.6640625" style="11" customWidth="1"/>
    <col min="3343" max="3343" width="7.109375" style="11" customWidth="1"/>
    <col min="3344" max="3344" width="1.6640625" style="11" customWidth="1"/>
    <col min="3345" max="3345" width="6.6640625" style="11" customWidth="1"/>
    <col min="3346" max="3346" width="7.109375" style="11" customWidth="1"/>
    <col min="3347" max="3347" width="1.6640625" style="11" customWidth="1"/>
    <col min="3348" max="3348" width="6.6640625" style="11" customWidth="1"/>
    <col min="3349" max="3349" width="7.109375" style="11" customWidth="1"/>
    <col min="3350" max="3350" width="1.6640625" style="11" customWidth="1"/>
    <col min="3351" max="3351" width="6.6640625" style="11" customWidth="1"/>
    <col min="3352" max="3352" width="7.109375" style="11" customWidth="1"/>
    <col min="3353" max="3353" width="1.6640625" style="11" customWidth="1"/>
    <col min="3354" max="3354" width="7.6640625" style="11" customWidth="1"/>
    <col min="3355" max="3355" width="6.6640625" style="11" customWidth="1"/>
    <col min="3356" max="3356" width="1.6640625" style="11" customWidth="1"/>
    <col min="3357" max="3357" width="5.44140625" style="11" customWidth="1"/>
    <col min="3358" max="3358" width="7.6640625" style="11" customWidth="1"/>
    <col min="3359" max="3359" width="1.6640625" style="11" customWidth="1"/>
    <col min="3360" max="3360" width="6.6640625" style="11" customWidth="1"/>
    <col min="3361" max="3361" width="7.109375" style="11" customWidth="1"/>
    <col min="3362" max="3362" width="1.6640625" style="11" customWidth="1"/>
    <col min="3363" max="3363" width="5.6640625" style="11" customWidth="1"/>
    <col min="3364" max="3364" width="5.88671875" style="11" customWidth="1"/>
    <col min="3365" max="3365" width="1.6640625" style="11" customWidth="1"/>
    <col min="3366" max="3366" width="6.6640625" style="11" customWidth="1"/>
    <col min="3367" max="3367" width="7.109375" style="11" customWidth="1"/>
    <col min="3368" max="3368" width="1.88671875" style="11" customWidth="1"/>
    <col min="3369" max="3584" width="9.33203125" style="11"/>
    <col min="3585" max="3585" width="34" style="11" customWidth="1"/>
    <col min="3586" max="3586" width="7.5546875" style="11" customWidth="1"/>
    <col min="3587" max="3587" width="7.33203125" style="11" customWidth="1"/>
    <col min="3588" max="3588" width="1.6640625" style="11" customWidth="1"/>
    <col min="3589" max="3589" width="6.6640625" style="11" customWidth="1"/>
    <col min="3590" max="3590" width="7.33203125" style="11" customWidth="1"/>
    <col min="3591" max="3591" width="1.6640625" style="11" customWidth="1"/>
    <col min="3592" max="3592" width="6.6640625" style="11" customWidth="1"/>
    <col min="3593" max="3593" width="7.109375" style="11" customWidth="1"/>
    <col min="3594" max="3594" width="1.6640625" style="11" customWidth="1"/>
    <col min="3595" max="3595" width="6.109375" style="11" customWidth="1"/>
    <col min="3596" max="3596" width="7.109375" style="11" customWidth="1"/>
    <col min="3597" max="3597" width="1.6640625" style="11" customWidth="1"/>
    <col min="3598" max="3598" width="6.6640625" style="11" customWidth="1"/>
    <col min="3599" max="3599" width="7.109375" style="11" customWidth="1"/>
    <col min="3600" max="3600" width="1.6640625" style="11" customWidth="1"/>
    <col min="3601" max="3601" width="6.6640625" style="11" customWidth="1"/>
    <col min="3602" max="3602" width="7.109375" style="11" customWidth="1"/>
    <col min="3603" max="3603" width="1.6640625" style="11" customWidth="1"/>
    <col min="3604" max="3604" width="6.6640625" style="11" customWidth="1"/>
    <col min="3605" max="3605" width="7.109375" style="11" customWidth="1"/>
    <col min="3606" max="3606" width="1.6640625" style="11" customWidth="1"/>
    <col min="3607" max="3607" width="6.6640625" style="11" customWidth="1"/>
    <col min="3608" max="3608" width="7.109375" style="11" customWidth="1"/>
    <col min="3609" max="3609" width="1.6640625" style="11" customWidth="1"/>
    <col min="3610" max="3610" width="7.6640625" style="11" customWidth="1"/>
    <col min="3611" max="3611" width="6.6640625" style="11" customWidth="1"/>
    <col min="3612" max="3612" width="1.6640625" style="11" customWidth="1"/>
    <col min="3613" max="3613" width="5.44140625" style="11" customWidth="1"/>
    <col min="3614" max="3614" width="7.6640625" style="11" customWidth="1"/>
    <col min="3615" max="3615" width="1.6640625" style="11" customWidth="1"/>
    <col min="3616" max="3616" width="6.6640625" style="11" customWidth="1"/>
    <col min="3617" max="3617" width="7.109375" style="11" customWidth="1"/>
    <col min="3618" max="3618" width="1.6640625" style="11" customWidth="1"/>
    <col min="3619" max="3619" width="5.6640625" style="11" customWidth="1"/>
    <col min="3620" max="3620" width="5.88671875" style="11" customWidth="1"/>
    <col min="3621" max="3621" width="1.6640625" style="11" customWidth="1"/>
    <col min="3622" max="3622" width="6.6640625" style="11" customWidth="1"/>
    <col min="3623" max="3623" width="7.109375" style="11" customWidth="1"/>
    <col min="3624" max="3624" width="1.88671875" style="11" customWidth="1"/>
    <col min="3625" max="3840" width="9.33203125" style="11"/>
    <col min="3841" max="3841" width="34" style="11" customWidth="1"/>
    <col min="3842" max="3842" width="7.5546875" style="11" customWidth="1"/>
    <col min="3843" max="3843" width="7.33203125" style="11" customWidth="1"/>
    <col min="3844" max="3844" width="1.6640625" style="11" customWidth="1"/>
    <col min="3845" max="3845" width="6.6640625" style="11" customWidth="1"/>
    <col min="3846" max="3846" width="7.33203125" style="11" customWidth="1"/>
    <col min="3847" max="3847" width="1.6640625" style="11" customWidth="1"/>
    <col min="3848" max="3848" width="6.6640625" style="11" customWidth="1"/>
    <col min="3849" max="3849" width="7.109375" style="11" customWidth="1"/>
    <col min="3850" max="3850" width="1.6640625" style="11" customWidth="1"/>
    <col min="3851" max="3851" width="6.109375" style="11" customWidth="1"/>
    <col min="3852" max="3852" width="7.109375" style="11" customWidth="1"/>
    <col min="3853" max="3853" width="1.6640625" style="11" customWidth="1"/>
    <col min="3854" max="3854" width="6.6640625" style="11" customWidth="1"/>
    <col min="3855" max="3855" width="7.109375" style="11" customWidth="1"/>
    <col min="3856" max="3856" width="1.6640625" style="11" customWidth="1"/>
    <col min="3857" max="3857" width="6.6640625" style="11" customWidth="1"/>
    <col min="3858" max="3858" width="7.109375" style="11" customWidth="1"/>
    <col min="3859" max="3859" width="1.6640625" style="11" customWidth="1"/>
    <col min="3860" max="3860" width="6.6640625" style="11" customWidth="1"/>
    <col min="3861" max="3861" width="7.109375" style="11" customWidth="1"/>
    <col min="3862" max="3862" width="1.6640625" style="11" customWidth="1"/>
    <col min="3863" max="3863" width="6.6640625" style="11" customWidth="1"/>
    <col min="3864" max="3864" width="7.109375" style="11" customWidth="1"/>
    <col min="3865" max="3865" width="1.6640625" style="11" customWidth="1"/>
    <col min="3866" max="3866" width="7.6640625" style="11" customWidth="1"/>
    <col min="3867" max="3867" width="6.6640625" style="11" customWidth="1"/>
    <col min="3868" max="3868" width="1.6640625" style="11" customWidth="1"/>
    <col min="3869" max="3869" width="5.44140625" style="11" customWidth="1"/>
    <col min="3870" max="3870" width="7.6640625" style="11" customWidth="1"/>
    <col min="3871" max="3871" width="1.6640625" style="11" customWidth="1"/>
    <col min="3872" max="3872" width="6.6640625" style="11" customWidth="1"/>
    <col min="3873" max="3873" width="7.109375" style="11" customWidth="1"/>
    <col min="3874" max="3874" width="1.6640625" style="11" customWidth="1"/>
    <col min="3875" max="3875" width="5.6640625" style="11" customWidth="1"/>
    <col min="3876" max="3876" width="5.88671875" style="11" customWidth="1"/>
    <col min="3877" max="3877" width="1.6640625" style="11" customWidth="1"/>
    <col min="3878" max="3878" width="6.6640625" style="11" customWidth="1"/>
    <col min="3879" max="3879" width="7.109375" style="11" customWidth="1"/>
    <col min="3880" max="3880" width="1.88671875" style="11" customWidth="1"/>
    <col min="3881" max="4096" width="9.33203125" style="11"/>
    <col min="4097" max="4097" width="34" style="11" customWidth="1"/>
    <col min="4098" max="4098" width="7.5546875" style="11" customWidth="1"/>
    <col min="4099" max="4099" width="7.33203125" style="11" customWidth="1"/>
    <col min="4100" max="4100" width="1.6640625" style="11" customWidth="1"/>
    <col min="4101" max="4101" width="6.6640625" style="11" customWidth="1"/>
    <col min="4102" max="4102" width="7.33203125" style="11" customWidth="1"/>
    <col min="4103" max="4103" width="1.6640625" style="11" customWidth="1"/>
    <col min="4104" max="4104" width="6.6640625" style="11" customWidth="1"/>
    <col min="4105" max="4105" width="7.109375" style="11" customWidth="1"/>
    <col min="4106" max="4106" width="1.6640625" style="11" customWidth="1"/>
    <col min="4107" max="4107" width="6.109375" style="11" customWidth="1"/>
    <col min="4108" max="4108" width="7.109375" style="11" customWidth="1"/>
    <col min="4109" max="4109" width="1.6640625" style="11" customWidth="1"/>
    <col min="4110" max="4110" width="6.6640625" style="11" customWidth="1"/>
    <col min="4111" max="4111" width="7.109375" style="11" customWidth="1"/>
    <col min="4112" max="4112" width="1.6640625" style="11" customWidth="1"/>
    <col min="4113" max="4113" width="6.6640625" style="11" customWidth="1"/>
    <col min="4114" max="4114" width="7.109375" style="11" customWidth="1"/>
    <col min="4115" max="4115" width="1.6640625" style="11" customWidth="1"/>
    <col min="4116" max="4116" width="6.6640625" style="11" customWidth="1"/>
    <col min="4117" max="4117" width="7.109375" style="11" customWidth="1"/>
    <col min="4118" max="4118" width="1.6640625" style="11" customWidth="1"/>
    <col min="4119" max="4119" width="6.6640625" style="11" customWidth="1"/>
    <col min="4120" max="4120" width="7.109375" style="11" customWidth="1"/>
    <col min="4121" max="4121" width="1.6640625" style="11" customWidth="1"/>
    <col min="4122" max="4122" width="7.6640625" style="11" customWidth="1"/>
    <col min="4123" max="4123" width="6.6640625" style="11" customWidth="1"/>
    <col min="4124" max="4124" width="1.6640625" style="11" customWidth="1"/>
    <col min="4125" max="4125" width="5.44140625" style="11" customWidth="1"/>
    <col min="4126" max="4126" width="7.6640625" style="11" customWidth="1"/>
    <col min="4127" max="4127" width="1.6640625" style="11" customWidth="1"/>
    <col min="4128" max="4128" width="6.6640625" style="11" customWidth="1"/>
    <col min="4129" max="4129" width="7.109375" style="11" customWidth="1"/>
    <col min="4130" max="4130" width="1.6640625" style="11" customWidth="1"/>
    <col min="4131" max="4131" width="5.6640625" style="11" customWidth="1"/>
    <col min="4132" max="4132" width="5.88671875" style="11" customWidth="1"/>
    <col min="4133" max="4133" width="1.6640625" style="11" customWidth="1"/>
    <col min="4134" max="4134" width="6.6640625" style="11" customWidth="1"/>
    <col min="4135" max="4135" width="7.109375" style="11" customWidth="1"/>
    <col min="4136" max="4136" width="1.88671875" style="11" customWidth="1"/>
    <col min="4137" max="4352" width="9.33203125" style="11"/>
    <col min="4353" max="4353" width="34" style="11" customWidth="1"/>
    <col min="4354" max="4354" width="7.5546875" style="11" customWidth="1"/>
    <col min="4355" max="4355" width="7.33203125" style="11" customWidth="1"/>
    <col min="4356" max="4356" width="1.6640625" style="11" customWidth="1"/>
    <col min="4357" max="4357" width="6.6640625" style="11" customWidth="1"/>
    <col min="4358" max="4358" width="7.33203125" style="11" customWidth="1"/>
    <col min="4359" max="4359" width="1.6640625" style="11" customWidth="1"/>
    <col min="4360" max="4360" width="6.6640625" style="11" customWidth="1"/>
    <col min="4361" max="4361" width="7.109375" style="11" customWidth="1"/>
    <col min="4362" max="4362" width="1.6640625" style="11" customWidth="1"/>
    <col min="4363" max="4363" width="6.109375" style="11" customWidth="1"/>
    <col min="4364" max="4364" width="7.109375" style="11" customWidth="1"/>
    <col min="4365" max="4365" width="1.6640625" style="11" customWidth="1"/>
    <col min="4366" max="4366" width="6.6640625" style="11" customWidth="1"/>
    <col min="4367" max="4367" width="7.109375" style="11" customWidth="1"/>
    <col min="4368" max="4368" width="1.6640625" style="11" customWidth="1"/>
    <col min="4369" max="4369" width="6.6640625" style="11" customWidth="1"/>
    <col min="4370" max="4370" width="7.109375" style="11" customWidth="1"/>
    <col min="4371" max="4371" width="1.6640625" style="11" customWidth="1"/>
    <col min="4372" max="4372" width="6.6640625" style="11" customWidth="1"/>
    <col min="4373" max="4373" width="7.109375" style="11" customWidth="1"/>
    <col min="4374" max="4374" width="1.6640625" style="11" customWidth="1"/>
    <col min="4375" max="4375" width="6.6640625" style="11" customWidth="1"/>
    <col min="4376" max="4376" width="7.109375" style="11" customWidth="1"/>
    <col min="4377" max="4377" width="1.6640625" style="11" customWidth="1"/>
    <col min="4378" max="4378" width="7.6640625" style="11" customWidth="1"/>
    <col min="4379" max="4379" width="6.6640625" style="11" customWidth="1"/>
    <col min="4380" max="4380" width="1.6640625" style="11" customWidth="1"/>
    <col min="4381" max="4381" width="5.44140625" style="11" customWidth="1"/>
    <col min="4382" max="4382" width="7.6640625" style="11" customWidth="1"/>
    <col min="4383" max="4383" width="1.6640625" style="11" customWidth="1"/>
    <col min="4384" max="4384" width="6.6640625" style="11" customWidth="1"/>
    <col min="4385" max="4385" width="7.109375" style="11" customWidth="1"/>
    <col min="4386" max="4386" width="1.6640625" style="11" customWidth="1"/>
    <col min="4387" max="4387" width="5.6640625" style="11" customWidth="1"/>
    <col min="4388" max="4388" width="5.88671875" style="11" customWidth="1"/>
    <col min="4389" max="4389" width="1.6640625" style="11" customWidth="1"/>
    <col min="4390" max="4390" width="6.6640625" style="11" customWidth="1"/>
    <col min="4391" max="4391" width="7.109375" style="11" customWidth="1"/>
    <col min="4392" max="4392" width="1.88671875" style="11" customWidth="1"/>
    <col min="4393" max="4608" width="9.33203125" style="11"/>
    <col min="4609" max="4609" width="34" style="11" customWidth="1"/>
    <col min="4610" max="4610" width="7.5546875" style="11" customWidth="1"/>
    <col min="4611" max="4611" width="7.33203125" style="11" customWidth="1"/>
    <col min="4612" max="4612" width="1.6640625" style="11" customWidth="1"/>
    <col min="4613" max="4613" width="6.6640625" style="11" customWidth="1"/>
    <col min="4614" max="4614" width="7.33203125" style="11" customWidth="1"/>
    <col min="4615" max="4615" width="1.6640625" style="11" customWidth="1"/>
    <col min="4616" max="4616" width="6.6640625" style="11" customWidth="1"/>
    <col min="4617" max="4617" width="7.109375" style="11" customWidth="1"/>
    <col min="4618" max="4618" width="1.6640625" style="11" customWidth="1"/>
    <col min="4619" max="4619" width="6.109375" style="11" customWidth="1"/>
    <col min="4620" max="4620" width="7.109375" style="11" customWidth="1"/>
    <col min="4621" max="4621" width="1.6640625" style="11" customWidth="1"/>
    <col min="4622" max="4622" width="6.6640625" style="11" customWidth="1"/>
    <col min="4623" max="4623" width="7.109375" style="11" customWidth="1"/>
    <col min="4624" max="4624" width="1.6640625" style="11" customWidth="1"/>
    <col min="4625" max="4625" width="6.6640625" style="11" customWidth="1"/>
    <col min="4626" max="4626" width="7.109375" style="11" customWidth="1"/>
    <col min="4627" max="4627" width="1.6640625" style="11" customWidth="1"/>
    <col min="4628" max="4628" width="6.6640625" style="11" customWidth="1"/>
    <col min="4629" max="4629" width="7.109375" style="11" customWidth="1"/>
    <col min="4630" max="4630" width="1.6640625" style="11" customWidth="1"/>
    <col min="4631" max="4631" width="6.6640625" style="11" customWidth="1"/>
    <col min="4632" max="4632" width="7.109375" style="11" customWidth="1"/>
    <col min="4633" max="4633" width="1.6640625" style="11" customWidth="1"/>
    <col min="4634" max="4634" width="7.6640625" style="11" customWidth="1"/>
    <col min="4635" max="4635" width="6.6640625" style="11" customWidth="1"/>
    <col min="4636" max="4636" width="1.6640625" style="11" customWidth="1"/>
    <col min="4637" max="4637" width="5.44140625" style="11" customWidth="1"/>
    <col min="4638" max="4638" width="7.6640625" style="11" customWidth="1"/>
    <col min="4639" max="4639" width="1.6640625" style="11" customWidth="1"/>
    <col min="4640" max="4640" width="6.6640625" style="11" customWidth="1"/>
    <col min="4641" max="4641" width="7.109375" style="11" customWidth="1"/>
    <col min="4642" max="4642" width="1.6640625" style="11" customWidth="1"/>
    <col min="4643" max="4643" width="5.6640625" style="11" customWidth="1"/>
    <col min="4644" max="4644" width="5.88671875" style="11" customWidth="1"/>
    <col min="4645" max="4645" width="1.6640625" style="11" customWidth="1"/>
    <col min="4646" max="4646" width="6.6640625" style="11" customWidth="1"/>
    <col min="4647" max="4647" width="7.109375" style="11" customWidth="1"/>
    <col min="4648" max="4648" width="1.88671875" style="11" customWidth="1"/>
    <col min="4649" max="4864" width="9.33203125" style="11"/>
    <col min="4865" max="4865" width="34" style="11" customWidth="1"/>
    <col min="4866" max="4866" width="7.5546875" style="11" customWidth="1"/>
    <col min="4867" max="4867" width="7.33203125" style="11" customWidth="1"/>
    <col min="4868" max="4868" width="1.6640625" style="11" customWidth="1"/>
    <col min="4869" max="4869" width="6.6640625" style="11" customWidth="1"/>
    <col min="4870" max="4870" width="7.33203125" style="11" customWidth="1"/>
    <col min="4871" max="4871" width="1.6640625" style="11" customWidth="1"/>
    <col min="4872" max="4872" width="6.6640625" style="11" customWidth="1"/>
    <col min="4873" max="4873" width="7.109375" style="11" customWidth="1"/>
    <col min="4874" max="4874" width="1.6640625" style="11" customWidth="1"/>
    <col min="4875" max="4875" width="6.109375" style="11" customWidth="1"/>
    <col min="4876" max="4876" width="7.109375" style="11" customWidth="1"/>
    <col min="4877" max="4877" width="1.6640625" style="11" customWidth="1"/>
    <col min="4878" max="4878" width="6.6640625" style="11" customWidth="1"/>
    <col min="4879" max="4879" width="7.109375" style="11" customWidth="1"/>
    <col min="4880" max="4880" width="1.6640625" style="11" customWidth="1"/>
    <col min="4881" max="4881" width="6.6640625" style="11" customWidth="1"/>
    <col min="4882" max="4882" width="7.109375" style="11" customWidth="1"/>
    <col min="4883" max="4883" width="1.6640625" style="11" customWidth="1"/>
    <col min="4884" max="4884" width="6.6640625" style="11" customWidth="1"/>
    <col min="4885" max="4885" width="7.109375" style="11" customWidth="1"/>
    <col min="4886" max="4886" width="1.6640625" style="11" customWidth="1"/>
    <col min="4887" max="4887" width="6.6640625" style="11" customWidth="1"/>
    <col min="4888" max="4888" width="7.109375" style="11" customWidth="1"/>
    <col min="4889" max="4889" width="1.6640625" style="11" customWidth="1"/>
    <col min="4890" max="4890" width="7.6640625" style="11" customWidth="1"/>
    <col min="4891" max="4891" width="6.6640625" style="11" customWidth="1"/>
    <col min="4892" max="4892" width="1.6640625" style="11" customWidth="1"/>
    <col min="4893" max="4893" width="5.44140625" style="11" customWidth="1"/>
    <col min="4894" max="4894" width="7.6640625" style="11" customWidth="1"/>
    <col min="4895" max="4895" width="1.6640625" style="11" customWidth="1"/>
    <col min="4896" max="4896" width="6.6640625" style="11" customWidth="1"/>
    <col min="4897" max="4897" width="7.109375" style="11" customWidth="1"/>
    <col min="4898" max="4898" width="1.6640625" style="11" customWidth="1"/>
    <col min="4899" max="4899" width="5.6640625" style="11" customWidth="1"/>
    <col min="4900" max="4900" width="5.88671875" style="11" customWidth="1"/>
    <col min="4901" max="4901" width="1.6640625" style="11" customWidth="1"/>
    <col min="4902" max="4902" width="6.6640625" style="11" customWidth="1"/>
    <col min="4903" max="4903" width="7.109375" style="11" customWidth="1"/>
    <col min="4904" max="4904" width="1.88671875" style="11" customWidth="1"/>
    <col min="4905" max="5120" width="9.33203125" style="11"/>
    <col min="5121" max="5121" width="34" style="11" customWidth="1"/>
    <col min="5122" max="5122" width="7.5546875" style="11" customWidth="1"/>
    <col min="5123" max="5123" width="7.33203125" style="11" customWidth="1"/>
    <col min="5124" max="5124" width="1.6640625" style="11" customWidth="1"/>
    <col min="5125" max="5125" width="6.6640625" style="11" customWidth="1"/>
    <col min="5126" max="5126" width="7.33203125" style="11" customWidth="1"/>
    <col min="5127" max="5127" width="1.6640625" style="11" customWidth="1"/>
    <col min="5128" max="5128" width="6.6640625" style="11" customWidth="1"/>
    <col min="5129" max="5129" width="7.109375" style="11" customWidth="1"/>
    <col min="5130" max="5130" width="1.6640625" style="11" customWidth="1"/>
    <col min="5131" max="5131" width="6.109375" style="11" customWidth="1"/>
    <col min="5132" max="5132" width="7.109375" style="11" customWidth="1"/>
    <col min="5133" max="5133" width="1.6640625" style="11" customWidth="1"/>
    <col min="5134" max="5134" width="6.6640625" style="11" customWidth="1"/>
    <col min="5135" max="5135" width="7.109375" style="11" customWidth="1"/>
    <col min="5136" max="5136" width="1.6640625" style="11" customWidth="1"/>
    <col min="5137" max="5137" width="6.6640625" style="11" customWidth="1"/>
    <col min="5138" max="5138" width="7.109375" style="11" customWidth="1"/>
    <col min="5139" max="5139" width="1.6640625" style="11" customWidth="1"/>
    <col min="5140" max="5140" width="6.6640625" style="11" customWidth="1"/>
    <col min="5141" max="5141" width="7.109375" style="11" customWidth="1"/>
    <col min="5142" max="5142" width="1.6640625" style="11" customWidth="1"/>
    <col min="5143" max="5143" width="6.6640625" style="11" customWidth="1"/>
    <col min="5144" max="5144" width="7.109375" style="11" customWidth="1"/>
    <col min="5145" max="5145" width="1.6640625" style="11" customWidth="1"/>
    <col min="5146" max="5146" width="7.6640625" style="11" customWidth="1"/>
    <col min="5147" max="5147" width="6.6640625" style="11" customWidth="1"/>
    <col min="5148" max="5148" width="1.6640625" style="11" customWidth="1"/>
    <col min="5149" max="5149" width="5.44140625" style="11" customWidth="1"/>
    <col min="5150" max="5150" width="7.6640625" style="11" customWidth="1"/>
    <col min="5151" max="5151" width="1.6640625" style="11" customWidth="1"/>
    <col min="5152" max="5152" width="6.6640625" style="11" customWidth="1"/>
    <col min="5153" max="5153" width="7.109375" style="11" customWidth="1"/>
    <col min="5154" max="5154" width="1.6640625" style="11" customWidth="1"/>
    <col min="5155" max="5155" width="5.6640625" style="11" customWidth="1"/>
    <col min="5156" max="5156" width="5.88671875" style="11" customWidth="1"/>
    <col min="5157" max="5157" width="1.6640625" style="11" customWidth="1"/>
    <col min="5158" max="5158" width="6.6640625" style="11" customWidth="1"/>
    <col min="5159" max="5159" width="7.109375" style="11" customWidth="1"/>
    <col min="5160" max="5160" width="1.88671875" style="11" customWidth="1"/>
    <col min="5161" max="5376" width="9.33203125" style="11"/>
    <col min="5377" max="5377" width="34" style="11" customWidth="1"/>
    <col min="5378" max="5378" width="7.5546875" style="11" customWidth="1"/>
    <col min="5379" max="5379" width="7.33203125" style="11" customWidth="1"/>
    <col min="5380" max="5380" width="1.6640625" style="11" customWidth="1"/>
    <col min="5381" max="5381" width="6.6640625" style="11" customWidth="1"/>
    <col min="5382" max="5382" width="7.33203125" style="11" customWidth="1"/>
    <col min="5383" max="5383" width="1.6640625" style="11" customWidth="1"/>
    <col min="5384" max="5384" width="6.6640625" style="11" customWidth="1"/>
    <col min="5385" max="5385" width="7.109375" style="11" customWidth="1"/>
    <col min="5386" max="5386" width="1.6640625" style="11" customWidth="1"/>
    <col min="5387" max="5387" width="6.109375" style="11" customWidth="1"/>
    <col min="5388" max="5388" width="7.109375" style="11" customWidth="1"/>
    <col min="5389" max="5389" width="1.6640625" style="11" customWidth="1"/>
    <col min="5390" max="5390" width="6.6640625" style="11" customWidth="1"/>
    <col min="5391" max="5391" width="7.109375" style="11" customWidth="1"/>
    <col min="5392" max="5392" width="1.6640625" style="11" customWidth="1"/>
    <col min="5393" max="5393" width="6.6640625" style="11" customWidth="1"/>
    <col min="5394" max="5394" width="7.109375" style="11" customWidth="1"/>
    <col min="5395" max="5395" width="1.6640625" style="11" customWidth="1"/>
    <col min="5396" max="5396" width="6.6640625" style="11" customWidth="1"/>
    <col min="5397" max="5397" width="7.109375" style="11" customWidth="1"/>
    <col min="5398" max="5398" width="1.6640625" style="11" customWidth="1"/>
    <col min="5399" max="5399" width="6.6640625" style="11" customWidth="1"/>
    <col min="5400" max="5400" width="7.109375" style="11" customWidth="1"/>
    <col min="5401" max="5401" width="1.6640625" style="11" customWidth="1"/>
    <col min="5402" max="5402" width="7.6640625" style="11" customWidth="1"/>
    <col min="5403" max="5403" width="6.6640625" style="11" customWidth="1"/>
    <col min="5404" max="5404" width="1.6640625" style="11" customWidth="1"/>
    <col min="5405" max="5405" width="5.44140625" style="11" customWidth="1"/>
    <col min="5406" max="5406" width="7.6640625" style="11" customWidth="1"/>
    <col min="5407" max="5407" width="1.6640625" style="11" customWidth="1"/>
    <col min="5408" max="5408" width="6.6640625" style="11" customWidth="1"/>
    <col min="5409" max="5409" width="7.109375" style="11" customWidth="1"/>
    <col min="5410" max="5410" width="1.6640625" style="11" customWidth="1"/>
    <col min="5411" max="5411" width="5.6640625" style="11" customWidth="1"/>
    <col min="5412" max="5412" width="5.88671875" style="11" customWidth="1"/>
    <col min="5413" max="5413" width="1.6640625" style="11" customWidth="1"/>
    <col min="5414" max="5414" width="6.6640625" style="11" customWidth="1"/>
    <col min="5415" max="5415" width="7.109375" style="11" customWidth="1"/>
    <col min="5416" max="5416" width="1.88671875" style="11" customWidth="1"/>
    <col min="5417" max="5632" width="9.33203125" style="11"/>
    <col min="5633" max="5633" width="34" style="11" customWidth="1"/>
    <col min="5634" max="5634" width="7.5546875" style="11" customWidth="1"/>
    <col min="5635" max="5635" width="7.33203125" style="11" customWidth="1"/>
    <col min="5636" max="5636" width="1.6640625" style="11" customWidth="1"/>
    <col min="5637" max="5637" width="6.6640625" style="11" customWidth="1"/>
    <col min="5638" max="5638" width="7.33203125" style="11" customWidth="1"/>
    <col min="5639" max="5639" width="1.6640625" style="11" customWidth="1"/>
    <col min="5640" max="5640" width="6.6640625" style="11" customWidth="1"/>
    <col min="5641" max="5641" width="7.109375" style="11" customWidth="1"/>
    <col min="5642" max="5642" width="1.6640625" style="11" customWidth="1"/>
    <col min="5643" max="5643" width="6.109375" style="11" customWidth="1"/>
    <col min="5644" max="5644" width="7.109375" style="11" customWidth="1"/>
    <col min="5645" max="5645" width="1.6640625" style="11" customWidth="1"/>
    <col min="5646" max="5646" width="6.6640625" style="11" customWidth="1"/>
    <col min="5647" max="5647" width="7.109375" style="11" customWidth="1"/>
    <col min="5648" max="5648" width="1.6640625" style="11" customWidth="1"/>
    <col min="5649" max="5649" width="6.6640625" style="11" customWidth="1"/>
    <col min="5650" max="5650" width="7.109375" style="11" customWidth="1"/>
    <col min="5651" max="5651" width="1.6640625" style="11" customWidth="1"/>
    <col min="5652" max="5652" width="6.6640625" style="11" customWidth="1"/>
    <col min="5653" max="5653" width="7.109375" style="11" customWidth="1"/>
    <col min="5654" max="5654" width="1.6640625" style="11" customWidth="1"/>
    <col min="5655" max="5655" width="6.6640625" style="11" customWidth="1"/>
    <col min="5656" max="5656" width="7.109375" style="11" customWidth="1"/>
    <col min="5657" max="5657" width="1.6640625" style="11" customWidth="1"/>
    <col min="5658" max="5658" width="7.6640625" style="11" customWidth="1"/>
    <col min="5659" max="5659" width="6.6640625" style="11" customWidth="1"/>
    <col min="5660" max="5660" width="1.6640625" style="11" customWidth="1"/>
    <col min="5661" max="5661" width="5.44140625" style="11" customWidth="1"/>
    <col min="5662" max="5662" width="7.6640625" style="11" customWidth="1"/>
    <col min="5663" max="5663" width="1.6640625" style="11" customWidth="1"/>
    <col min="5664" max="5664" width="6.6640625" style="11" customWidth="1"/>
    <col min="5665" max="5665" width="7.109375" style="11" customWidth="1"/>
    <col min="5666" max="5666" width="1.6640625" style="11" customWidth="1"/>
    <col min="5667" max="5667" width="5.6640625" style="11" customWidth="1"/>
    <col min="5668" max="5668" width="5.88671875" style="11" customWidth="1"/>
    <col min="5669" max="5669" width="1.6640625" style="11" customWidth="1"/>
    <col min="5670" max="5670" width="6.6640625" style="11" customWidth="1"/>
    <col min="5671" max="5671" width="7.109375" style="11" customWidth="1"/>
    <col min="5672" max="5672" width="1.88671875" style="11" customWidth="1"/>
    <col min="5673" max="5888" width="9.33203125" style="11"/>
    <col min="5889" max="5889" width="34" style="11" customWidth="1"/>
    <col min="5890" max="5890" width="7.5546875" style="11" customWidth="1"/>
    <col min="5891" max="5891" width="7.33203125" style="11" customWidth="1"/>
    <col min="5892" max="5892" width="1.6640625" style="11" customWidth="1"/>
    <col min="5893" max="5893" width="6.6640625" style="11" customWidth="1"/>
    <col min="5894" max="5894" width="7.33203125" style="11" customWidth="1"/>
    <col min="5895" max="5895" width="1.6640625" style="11" customWidth="1"/>
    <col min="5896" max="5896" width="6.6640625" style="11" customWidth="1"/>
    <col min="5897" max="5897" width="7.109375" style="11" customWidth="1"/>
    <col min="5898" max="5898" width="1.6640625" style="11" customWidth="1"/>
    <col min="5899" max="5899" width="6.109375" style="11" customWidth="1"/>
    <col min="5900" max="5900" width="7.109375" style="11" customWidth="1"/>
    <col min="5901" max="5901" width="1.6640625" style="11" customWidth="1"/>
    <col min="5902" max="5902" width="6.6640625" style="11" customWidth="1"/>
    <col min="5903" max="5903" width="7.109375" style="11" customWidth="1"/>
    <col min="5904" max="5904" width="1.6640625" style="11" customWidth="1"/>
    <col min="5905" max="5905" width="6.6640625" style="11" customWidth="1"/>
    <col min="5906" max="5906" width="7.109375" style="11" customWidth="1"/>
    <col min="5907" max="5907" width="1.6640625" style="11" customWidth="1"/>
    <col min="5908" max="5908" width="6.6640625" style="11" customWidth="1"/>
    <col min="5909" max="5909" width="7.109375" style="11" customWidth="1"/>
    <col min="5910" max="5910" width="1.6640625" style="11" customWidth="1"/>
    <col min="5911" max="5911" width="6.6640625" style="11" customWidth="1"/>
    <col min="5912" max="5912" width="7.109375" style="11" customWidth="1"/>
    <col min="5913" max="5913" width="1.6640625" style="11" customWidth="1"/>
    <col min="5914" max="5914" width="7.6640625" style="11" customWidth="1"/>
    <col min="5915" max="5915" width="6.6640625" style="11" customWidth="1"/>
    <col min="5916" max="5916" width="1.6640625" style="11" customWidth="1"/>
    <col min="5917" max="5917" width="5.44140625" style="11" customWidth="1"/>
    <col min="5918" max="5918" width="7.6640625" style="11" customWidth="1"/>
    <col min="5919" max="5919" width="1.6640625" style="11" customWidth="1"/>
    <col min="5920" max="5920" width="6.6640625" style="11" customWidth="1"/>
    <col min="5921" max="5921" width="7.109375" style="11" customWidth="1"/>
    <col min="5922" max="5922" width="1.6640625" style="11" customWidth="1"/>
    <col min="5923" max="5923" width="5.6640625" style="11" customWidth="1"/>
    <col min="5924" max="5924" width="5.88671875" style="11" customWidth="1"/>
    <col min="5925" max="5925" width="1.6640625" style="11" customWidth="1"/>
    <col min="5926" max="5926" width="6.6640625" style="11" customWidth="1"/>
    <col min="5927" max="5927" width="7.109375" style="11" customWidth="1"/>
    <col min="5928" max="5928" width="1.88671875" style="11" customWidth="1"/>
    <col min="5929" max="6144" width="9.33203125" style="11"/>
    <col min="6145" max="6145" width="34" style="11" customWidth="1"/>
    <col min="6146" max="6146" width="7.5546875" style="11" customWidth="1"/>
    <col min="6147" max="6147" width="7.33203125" style="11" customWidth="1"/>
    <col min="6148" max="6148" width="1.6640625" style="11" customWidth="1"/>
    <col min="6149" max="6149" width="6.6640625" style="11" customWidth="1"/>
    <col min="6150" max="6150" width="7.33203125" style="11" customWidth="1"/>
    <col min="6151" max="6151" width="1.6640625" style="11" customWidth="1"/>
    <col min="6152" max="6152" width="6.6640625" style="11" customWidth="1"/>
    <col min="6153" max="6153" width="7.109375" style="11" customWidth="1"/>
    <col min="6154" max="6154" width="1.6640625" style="11" customWidth="1"/>
    <col min="6155" max="6155" width="6.109375" style="11" customWidth="1"/>
    <col min="6156" max="6156" width="7.109375" style="11" customWidth="1"/>
    <col min="6157" max="6157" width="1.6640625" style="11" customWidth="1"/>
    <col min="6158" max="6158" width="6.6640625" style="11" customWidth="1"/>
    <col min="6159" max="6159" width="7.109375" style="11" customWidth="1"/>
    <col min="6160" max="6160" width="1.6640625" style="11" customWidth="1"/>
    <col min="6161" max="6161" width="6.6640625" style="11" customWidth="1"/>
    <col min="6162" max="6162" width="7.109375" style="11" customWidth="1"/>
    <col min="6163" max="6163" width="1.6640625" style="11" customWidth="1"/>
    <col min="6164" max="6164" width="6.6640625" style="11" customWidth="1"/>
    <col min="6165" max="6165" width="7.109375" style="11" customWidth="1"/>
    <col min="6166" max="6166" width="1.6640625" style="11" customWidth="1"/>
    <col min="6167" max="6167" width="6.6640625" style="11" customWidth="1"/>
    <col min="6168" max="6168" width="7.109375" style="11" customWidth="1"/>
    <col min="6169" max="6169" width="1.6640625" style="11" customWidth="1"/>
    <col min="6170" max="6170" width="7.6640625" style="11" customWidth="1"/>
    <col min="6171" max="6171" width="6.6640625" style="11" customWidth="1"/>
    <col min="6172" max="6172" width="1.6640625" style="11" customWidth="1"/>
    <col min="6173" max="6173" width="5.44140625" style="11" customWidth="1"/>
    <col min="6174" max="6174" width="7.6640625" style="11" customWidth="1"/>
    <col min="6175" max="6175" width="1.6640625" style="11" customWidth="1"/>
    <col min="6176" max="6176" width="6.6640625" style="11" customWidth="1"/>
    <col min="6177" max="6177" width="7.109375" style="11" customWidth="1"/>
    <col min="6178" max="6178" width="1.6640625" style="11" customWidth="1"/>
    <col min="6179" max="6179" width="5.6640625" style="11" customWidth="1"/>
    <col min="6180" max="6180" width="5.88671875" style="11" customWidth="1"/>
    <col min="6181" max="6181" width="1.6640625" style="11" customWidth="1"/>
    <col min="6182" max="6182" width="6.6640625" style="11" customWidth="1"/>
    <col min="6183" max="6183" width="7.109375" style="11" customWidth="1"/>
    <col min="6184" max="6184" width="1.88671875" style="11" customWidth="1"/>
    <col min="6185" max="6400" width="9.33203125" style="11"/>
    <col min="6401" max="6401" width="34" style="11" customWidth="1"/>
    <col min="6402" max="6402" width="7.5546875" style="11" customWidth="1"/>
    <col min="6403" max="6403" width="7.33203125" style="11" customWidth="1"/>
    <col min="6404" max="6404" width="1.6640625" style="11" customWidth="1"/>
    <col min="6405" max="6405" width="6.6640625" style="11" customWidth="1"/>
    <col min="6406" max="6406" width="7.33203125" style="11" customWidth="1"/>
    <col min="6407" max="6407" width="1.6640625" style="11" customWidth="1"/>
    <col min="6408" max="6408" width="6.6640625" style="11" customWidth="1"/>
    <col min="6409" max="6409" width="7.109375" style="11" customWidth="1"/>
    <col min="6410" max="6410" width="1.6640625" style="11" customWidth="1"/>
    <col min="6411" max="6411" width="6.109375" style="11" customWidth="1"/>
    <col min="6412" max="6412" width="7.109375" style="11" customWidth="1"/>
    <col min="6413" max="6413" width="1.6640625" style="11" customWidth="1"/>
    <col min="6414" max="6414" width="6.6640625" style="11" customWidth="1"/>
    <col min="6415" max="6415" width="7.109375" style="11" customWidth="1"/>
    <col min="6416" max="6416" width="1.6640625" style="11" customWidth="1"/>
    <col min="6417" max="6417" width="6.6640625" style="11" customWidth="1"/>
    <col min="6418" max="6418" width="7.109375" style="11" customWidth="1"/>
    <col min="6419" max="6419" width="1.6640625" style="11" customWidth="1"/>
    <col min="6420" max="6420" width="6.6640625" style="11" customWidth="1"/>
    <col min="6421" max="6421" width="7.109375" style="11" customWidth="1"/>
    <col min="6422" max="6422" width="1.6640625" style="11" customWidth="1"/>
    <col min="6423" max="6423" width="6.6640625" style="11" customWidth="1"/>
    <col min="6424" max="6424" width="7.109375" style="11" customWidth="1"/>
    <col min="6425" max="6425" width="1.6640625" style="11" customWidth="1"/>
    <col min="6426" max="6426" width="7.6640625" style="11" customWidth="1"/>
    <col min="6427" max="6427" width="6.6640625" style="11" customWidth="1"/>
    <col min="6428" max="6428" width="1.6640625" style="11" customWidth="1"/>
    <col min="6429" max="6429" width="5.44140625" style="11" customWidth="1"/>
    <col min="6430" max="6430" width="7.6640625" style="11" customWidth="1"/>
    <col min="6431" max="6431" width="1.6640625" style="11" customWidth="1"/>
    <col min="6432" max="6432" width="6.6640625" style="11" customWidth="1"/>
    <col min="6433" max="6433" width="7.109375" style="11" customWidth="1"/>
    <col min="6434" max="6434" width="1.6640625" style="11" customWidth="1"/>
    <col min="6435" max="6435" width="5.6640625" style="11" customWidth="1"/>
    <col min="6436" max="6436" width="5.88671875" style="11" customWidth="1"/>
    <col min="6437" max="6437" width="1.6640625" style="11" customWidth="1"/>
    <col min="6438" max="6438" width="6.6640625" style="11" customWidth="1"/>
    <col min="6439" max="6439" width="7.109375" style="11" customWidth="1"/>
    <col min="6440" max="6440" width="1.88671875" style="11" customWidth="1"/>
    <col min="6441" max="6656" width="9.33203125" style="11"/>
    <col min="6657" max="6657" width="34" style="11" customWidth="1"/>
    <col min="6658" max="6658" width="7.5546875" style="11" customWidth="1"/>
    <col min="6659" max="6659" width="7.33203125" style="11" customWidth="1"/>
    <col min="6660" max="6660" width="1.6640625" style="11" customWidth="1"/>
    <col min="6661" max="6661" width="6.6640625" style="11" customWidth="1"/>
    <col min="6662" max="6662" width="7.33203125" style="11" customWidth="1"/>
    <col min="6663" max="6663" width="1.6640625" style="11" customWidth="1"/>
    <col min="6664" max="6664" width="6.6640625" style="11" customWidth="1"/>
    <col min="6665" max="6665" width="7.109375" style="11" customWidth="1"/>
    <col min="6666" max="6666" width="1.6640625" style="11" customWidth="1"/>
    <col min="6667" max="6667" width="6.109375" style="11" customWidth="1"/>
    <col min="6668" max="6668" width="7.109375" style="11" customWidth="1"/>
    <col min="6669" max="6669" width="1.6640625" style="11" customWidth="1"/>
    <col min="6670" max="6670" width="6.6640625" style="11" customWidth="1"/>
    <col min="6671" max="6671" width="7.109375" style="11" customWidth="1"/>
    <col min="6672" max="6672" width="1.6640625" style="11" customWidth="1"/>
    <col min="6673" max="6673" width="6.6640625" style="11" customWidth="1"/>
    <col min="6674" max="6674" width="7.109375" style="11" customWidth="1"/>
    <col min="6675" max="6675" width="1.6640625" style="11" customWidth="1"/>
    <col min="6676" max="6676" width="6.6640625" style="11" customWidth="1"/>
    <col min="6677" max="6677" width="7.109375" style="11" customWidth="1"/>
    <col min="6678" max="6678" width="1.6640625" style="11" customWidth="1"/>
    <col min="6679" max="6679" width="6.6640625" style="11" customWidth="1"/>
    <col min="6680" max="6680" width="7.109375" style="11" customWidth="1"/>
    <col min="6681" max="6681" width="1.6640625" style="11" customWidth="1"/>
    <col min="6682" max="6682" width="7.6640625" style="11" customWidth="1"/>
    <col min="6683" max="6683" width="6.6640625" style="11" customWidth="1"/>
    <col min="6684" max="6684" width="1.6640625" style="11" customWidth="1"/>
    <col min="6685" max="6685" width="5.44140625" style="11" customWidth="1"/>
    <col min="6686" max="6686" width="7.6640625" style="11" customWidth="1"/>
    <col min="6687" max="6687" width="1.6640625" style="11" customWidth="1"/>
    <col min="6688" max="6688" width="6.6640625" style="11" customWidth="1"/>
    <col min="6689" max="6689" width="7.109375" style="11" customWidth="1"/>
    <col min="6690" max="6690" width="1.6640625" style="11" customWidth="1"/>
    <col min="6691" max="6691" width="5.6640625" style="11" customWidth="1"/>
    <col min="6692" max="6692" width="5.88671875" style="11" customWidth="1"/>
    <col min="6693" max="6693" width="1.6640625" style="11" customWidth="1"/>
    <col min="6694" max="6694" width="6.6640625" style="11" customWidth="1"/>
    <col min="6695" max="6695" width="7.109375" style="11" customWidth="1"/>
    <col min="6696" max="6696" width="1.88671875" style="11" customWidth="1"/>
    <col min="6697" max="6912" width="9.33203125" style="11"/>
    <col min="6913" max="6913" width="34" style="11" customWidth="1"/>
    <col min="6914" max="6914" width="7.5546875" style="11" customWidth="1"/>
    <col min="6915" max="6915" width="7.33203125" style="11" customWidth="1"/>
    <col min="6916" max="6916" width="1.6640625" style="11" customWidth="1"/>
    <col min="6917" max="6917" width="6.6640625" style="11" customWidth="1"/>
    <col min="6918" max="6918" width="7.33203125" style="11" customWidth="1"/>
    <col min="6919" max="6919" width="1.6640625" style="11" customWidth="1"/>
    <col min="6920" max="6920" width="6.6640625" style="11" customWidth="1"/>
    <col min="6921" max="6921" width="7.109375" style="11" customWidth="1"/>
    <col min="6922" max="6922" width="1.6640625" style="11" customWidth="1"/>
    <col min="6923" max="6923" width="6.109375" style="11" customWidth="1"/>
    <col min="6924" max="6924" width="7.109375" style="11" customWidth="1"/>
    <col min="6925" max="6925" width="1.6640625" style="11" customWidth="1"/>
    <col min="6926" max="6926" width="6.6640625" style="11" customWidth="1"/>
    <col min="6927" max="6927" width="7.109375" style="11" customWidth="1"/>
    <col min="6928" max="6928" width="1.6640625" style="11" customWidth="1"/>
    <col min="6929" max="6929" width="6.6640625" style="11" customWidth="1"/>
    <col min="6930" max="6930" width="7.109375" style="11" customWidth="1"/>
    <col min="6931" max="6931" width="1.6640625" style="11" customWidth="1"/>
    <col min="6932" max="6932" width="6.6640625" style="11" customWidth="1"/>
    <col min="6933" max="6933" width="7.109375" style="11" customWidth="1"/>
    <col min="6934" max="6934" width="1.6640625" style="11" customWidth="1"/>
    <col min="6935" max="6935" width="6.6640625" style="11" customWidth="1"/>
    <col min="6936" max="6936" width="7.109375" style="11" customWidth="1"/>
    <col min="6937" max="6937" width="1.6640625" style="11" customWidth="1"/>
    <col min="6938" max="6938" width="7.6640625" style="11" customWidth="1"/>
    <col min="6939" max="6939" width="6.6640625" style="11" customWidth="1"/>
    <col min="6940" max="6940" width="1.6640625" style="11" customWidth="1"/>
    <col min="6941" max="6941" width="5.44140625" style="11" customWidth="1"/>
    <col min="6942" max="6942" width="7.6640625" style="11" customWidth="1"/>
    <col min="6943" max="6943" width="1.6640625" style="11" customWidth="1"/>
    <col min="6944" max="6944" width="6.6640625" style="11" customWidth="1"/>
    <col min="6945" max="6945" width="7.109375" style="11" customWidth="1"/>
    <col min="6946" max="6946" width="1.6640625" style="11" customWidth="1"/>
    <col min="6947" max="6947" width="5.6640625" style="11" customWidth="1"/>
    <col min="6948" max="6948" width="5.88671875" style="11" customWidth="1"/>
    <col min="6949" max="6949" width="1.6640625" style="11" customWidth="1"/>
    <col min="6950" max="6950" width="6.6640625" style="11" customWidth="1"/>
    <col min="6951" max="6951" width="7.109375" style="11" customWidth="1"/>
    <col min="6952" max="6952" width="1.88671875" style="11" customWidth="1"/>
    <col min="6953" max="7168" width="9.33203125" style="11"/>
    <col min="7169" max="7169" width="34" style="11" customWidth="1"/>
    <col min="7170" max="7170" width="7.5546875" style="11" customWidth="1"/>
    <col min="7171" max="7171" width="7.33203125" style="11" customWidth="1"/>
    <col min="7172" max="7172" width="1.6640625" style="11" customWidth="1"/>
    <col min="7173" max="7173" width="6.6640625" style="11" customWidth="1"/>
    <col min="7174" max="7174" width="7.33203125" style="11" customWidth="1"/>
    <col min="7175" max="7175" width="1.6640625" style="11" customWidth="1"/>
    <col min="7176" max="7176" width="6.6640625" style="11" customWidth="1"/>
    <col min="7177" max="7177" width="7.109375" style="11" customWidth="1"/>
    <col min="7178" max="7178" width="1.6640625" style="11" customWidth="1"/>
    <col min="7179" max="7179" width="6.109375" style="11" customWidth="1"/>
    <col min="7180" max="7180" width="7.109375" style="11" customWidth="1"/>
    <col min="7181" max="7181" width="1.6640625" style="11" customWidth="1"/>
    <col min="7182" max="7182" width="6.6640625" style="11" customWidth="1"/>
    <col min="7183" max="7183" width="7.109375" style="11" customWidth="1"/>
    <col min="7184" max="7184" width="1.6640625" style="11" customWidth="1"/>
    <col min="7185" max="7185" width="6.6640625" style="11" customWidth="1"/>
    <col min="7186" max="7186" width="7.109375" style="11" customWidth="1"/>
    <col min="7187" max="7187" width="1.6640625" style="11" customWidth="1"/>
    <col min="7188" max="7188" width="6.6640625" style="11" customWidth="1"/>
    <col min="7189" max="7189" width="7.109375" style="11" customWidth="1"/>
    <col min="7190" max="7190" width="1.6640625" style="11" customWidth="1"/>
    <col min="7191" max="7191" width="6.6640625" style="11" customWidth="1"/>
    <col min="7192" max="7192" width="7.109375" style="11" customWidth="1"/>
    <col min="7193" max="7193" width="1.6640625" style="11" customWidth="1"/>
    <col min="7194" max="7194" width="7.6640625" style="11" customWidth="1"/>
    <col min="7195" max="7195" width="6.6640625" style="11" customWidth="1"/>
    <col min="7196" max="7196" width="1.6640625" style="11" customWidth="1"/>
    <col min="7197" max="7197" width="5.44140625" style="11" customWidth="1"/>
    <col min="7198" max="7198" width="7.6640625" style="11" customWidth="1"/>
    <col min="7199" max="7199" width="1.6640625" style="11" customWidth="1"/>
    <col min="7200" max="7200" width="6.6640625" style="11" customWidth="1"/>
    <col min="7201" max="7201" width="7.109375" style="11" customWidth="1"/>
    <col min="7202" max="7202" width="1.6640625" style="11" customWidth="1"/>
    <col min="7203" max="7203" width="5.6640625" style="11" customWidth="1"/>
    <col min="7204" max="7204" width="5.88671875" style="11" customWidth="1"/>
    <col min="7205" max="7205" width="1.6640625" style="11" customWidth="1"/>
    <col min="7206" max="7206" width="6.6640625" style="11" customWidth="1"/>
    <col min="7207" max="7207" width="7.109375" style="11" customWidth="1"/>
    <col min="7208" max="7208" width="1.88671875" style="11" customWidth="1"/>
    <col min="7209" max="7424" width="9.33203125" style="11"/>
    <col min="7425" max="7425" width="34" style="11" customWidth="1"/>
    <col min="7426" max="7426" width="7.5546875" style="11" customWidth="1"/>
    <col min="7427" max="7427" width="7.33203125" style="11" customWidth="1"/>
    <col min="7428" max="7428" width="1.6640625" style="11" customWidth="1"/>
    <col min="7429" max="7429" width="6.6640625" style="11" customWidth="1"/>
    <col min="7430" max="7430" width="7.33203125" style="11" customWidth="1"/>
    <col min="7431" max="7431" width="1.6640625" style="11" customWidth="1"/>
    <col min="7432" max="7432" width="6.6640625" style="11" customWidth="1"/>
    <col min="7433" max="7433" width="7.109375" style="11" customWidth="1"/>
    <col min="7434" max="7434" width="1.6640625" style="11" customWidth="1"/>
    <col min="7435" max="7435" width="6.109375" style="11" customWidth="1"/>
    <col min="7436" max="7436" width="7.109375" style="11" customWidth="1"/>
    <col min="7437" max="7437" width="1.6640625" style="11" customWidth="1"/>
    <col min="7438" max="7438" width="6.6640625" style="11" customWidth="1"/>
    <col min="7439" max="7439" width="7.109375" style="11" customWidth="1"/>
    <col min="7440" max="7440" width="1.6640625" style="11" customWidth="1"/>
    <col min="7441" max="7441" width="6.6640625" style="11" customWidth="1"/>
    <col min="7442" max="7442" width="7.109375" style="11" customWidth="1"/>
    <col min="7443" max="7443" width="1.6640625" style="11" customWidth="1"/>
    <col min="7444" max="7444" width="6.6640625" style="11" customWidth="1"/>
    <col min="7445" max="7445" width="7.109375" style="11" customWidth="1"/>
    <col min="7446" max="7446" width="1.6640625" style="11" customWidth="1"/>
    <col min="7447" max="7447" width="6.6640625" style="11" customWidth="1"/>
    <col min="7448" max="7448" width="7.109375" style="11" customWidth="1"/>
    <col min="7449" max="7449" width="1.6640625" style="11" customWidth="1"/>
    <col min="7450" max="7450" width="7.6640625" style="11" customWidth="1"/>
    <col min="7451" max="7451" width="6.6640625" style="11" customWidth="1"/>
    <col min="7452" max="7452" width="1.6640625" style="11" customWidth="1"/>
    <col min="7453" max="7453" width="5.44140625" style="11" customWidth="1"/>
    <col min="7454" max="7454" width="7.6640625" style="11" customWidth="1"/>
    <col min="7455" max="7455" width="1.6640625" style="11" customWidth="1"/>
    <col min="7456" max="7456" width="6.6640625" style="11" customWidth="1"/>
    <col min="7457" max="7457" width="7.109375" style="11" customWidth="1"/>
    <col min="7458" max="7458" width="1.6640625" style="11" customWidth="1"/>
    <col min="7459" max="7459" width="5.6640625" style="11" customWidth="1"/>
    <col min="7460" max="7460" width="5.88671875" style="11" customWidth="1"/>
    <col min="7461" max="7461" width="1.6640625" style="11" customWidth="1"/>
    <col min="7462" max="7462" width="6.6640625" style="11" customWidth="1"/>
    <col min="7463" max="7463" width="7.109375" style="11" customWidth="1"/>
    <col min="7464" max="7464" width="1.88671875" style="11" customWidth="1"/>
    <col min="7465" max="7680" width="9.33203125" style="11"/>
    <col min="7681" max="7681" width="34" style="11" customWidth="1"/>
    <col min="7682" max="7682" width="7.5546875" style="11" customWidth="1"/>
    <col min="7683" max="7683" width="7.33203125" style="11" customWidth="1"/>
    <col min="7684" max="7684" width="1.6640625" style="11" customWidth="1"/>
    <col min="7685" max="7685" width="6.6640625" style="11" customWidth="1"/>
    <col min="7686" max="7686" width="7.33203125" style="11" customWidth="1"/>
    <col min="7687" max="7687" width="1.6640625" style="11" customWidth="1"/>
    <col min="7688" max="7688" width="6.6640625" style="11" customWidth="1"/>
    <col min="7689" max="7689" width="7.109375" style="11" customWidth="1"/>
    <col min="7690" max="7690" width="1.6640625" style="11" customWidth="1"/>
    <col min="7691" max="7691" width="6.109375" style="11" customWidth="1"/>
    <col min="7692" max="7692" width="7.109375" style="11" customWidth="1"/>
    <col min="7693" max="7693" width="1.6640625" style="11" customWidth="1"/>
    <col min="7694" max="7694" width="6.6640625" style="11" customWidth="1"/>
    <col min="7695" max="7695" width="7.109375" style="11" customWidth="1"/>
    <col min="7696" max="7696" width="1.6640625" style="11" customWidth="1"/>
    <col min="7697" max="7697" width="6.6640625" style="11" customWidth="1"/>
    <col min="7698" max="7698" width="7.109375" style="11" customWidth="1"/>
    <col min="7699" max="7699" width="1.6640625" style="11" customWidth="1"/>
    <col min="7700" max="7700" width="6.6640625" style="11" customWidth="1"/>
    <col min="7701" max="7701" width="7.109375" style="11" customWidth="1"/>
    <col min="7702" max="7702" width="1.6640625" style="11" customWidth="1"/>
    <col min="7703" max="7703" width="6.6640625" style="11" customWidth="1"/>
    <col min="7704" max="7704" width="7.109375" style="11" customWidth="1"/>
    <col min="7705" max="7705" width="1.6640625" style="11" customWidth="1"/>
    <col min="7706" max="7706" width="7.6640625" style="11" customWidth="1"/>
    <col min="7707" max="7707" width="6.6640625" style="11" customWidth="1"/>
    <col min="7708" max="7708" width="1.6640625" style="11" customWidth="1"/>
    <col min="7709" max="7709" width="5.44140625" style="11" customWidth="1"/>
    <col min="7710" max="7710" width="7.6640625" style="11" customWidth="1"/>
    <col min="7711" max="7711" width="1.6640625" style="11" customWidth="1"/>
    <col min="7712" max="7712" width="6.6640625" style="11" customWidth="1"/>
    <col min="7713" max="7713" width="7.109375" style="11" customWidth="1"/>
    <col min="7714" max="7714" width="1.6640625" style="11" customWidth="1"/>
    <col min="7715" max="7715" width="5.6640625" style="11" customWidth="1"/>
    <col min="7716" max="7716" width="5.88671875" style="11" customWidth="1"/>
    <col min="7717" max="7717" width="1.6640625" style="11" customWidth="1"/>
    <col min="7718" max="7718" width="6.6640625" style="11" customWidth="1"/>
    <col min="7719" max="7719" width="7.109375" style="11" customWidth="1"/>
    <col min="7720" max="7720" width="1.88671875" style="11" customWidth="1"/>
    <col min="7721" max="7936" width="9.33203125" style="11"/>
    <col min="7937" max="7937" width="34" style="11" customWidth="1"/>
    <col min="7938" max="7938" width="7.5546875" style="11" customWidth="1"/>
    <col min="7939" max="7939" width="7.33203125" style="11" customWidth="1"/>
    <col min="7940" max="7940" width="1.6640625" style="11" customWidth="1"/>
    <col min="7941" max="7941" width="6.6640625" style="11" customWidth="1"/>
    <col min="7942" max="7942" width="7.33203125" style="11" customWidth="1"/>
    <col min="7943" max="7943" width="1.6640625" style="11" customWidth="1"/>
    <col min="7944" max="7944" width="6.6640625" style="11" customWidth="1"/>
    <col min="7945" max="7945" width="7.109375" style="11" customWidth="1"/>
    <col min="7946" max="7946" width="1.6640625" style="11" customWidth="1"/>
    <col min="7947" max="7947" width="6.109375" style="11" customWidth="1"/>
    <col min="7948" max="7948" width="7.109375" style="11" customWidth="1"/>
    <col min="7949" max="7949" width="1.6640625" style="11" customWidth="1"/>
    <col min="7950" max="7950" width="6.6640625" style="11" customWidth="1"/>
    <col min="7951" max="7951" width="7.109375" style="11" customWidth="1"/>
    <col min="7952" max="7952" width="1.6640625" style="11" customWidth="1"/>
    <col min="7953" max="7953" width="6.6640625" style="11" customWidth="1"/>
    <col min="7954" max="7954" width="7.109375" style="11" customWidth="1"/>
    <col min="7955" max="7955" width="1.6640625" style="11" customWidth="1"/>
    <col min="7956" max="7956" width="6.6640625" style="11" customWidth="1"/>
    <col min="7957" max="7957" width="7.109375" style="11" customWidth="1"/>
    <col min="7958" max="7958" width="1.6640625" style="11" customWidth="1"/>
    <col min="7959" max="7959" width="6.6640625" style="11" customWidth="1"/>
    <col min="7960" max="7960" width="7.109375" style="11" customWidth="1"/>
    <col min="7961" max="7961" width="1.6640625" style="11" customWidth="1"/>
    <col min="7962" max="7962" width="7.6640625" style="11" customWidth="1"/>
    <col min="7963" max="7963" width="6.6640625" style="11" customWidth="1"/>
    <col min="7964" max="7964" width="1.6640625" style="11" customWidth="1"/>
    <col min="7965" max="7965" width="5.44140625" style="11" customWidth="1"/>
    <col min="7966" max="7966" width="7.6640625" style="11" customWidth="1"/>
    <col min="7967" max="7967" width="1.6640625" style="11" customWidth="1"/>
    <col min="7968" max="7968" width="6.6640625" style="11" customWidth="1"/>
    <col min="7969" max="7969" width="7.109375" style="11" customWidth="1"/>
    <col min="7970" max="7970" width="1.6640625" style="11" customWidth="1"/>
    <col min="7971" max="7971" width="5.6640625" style="11" customWidth="1"/>
    <col min="7972" max="7972" width="5.88671875" style="11" customWidth="1"/>
    <col min="7973" max="7973" width="1.6640625" style="11" customWidth="1"/>
    <col min="7974" max="7974" width="6.6640625" style="11" customWidth="1"/>
    <col min="7975" max="7975" width="7.109375" style="11" customWidth="1"/>
    <col min="7976" max="7976" width="1.88671875" style="11" customWidth="1"/>
    <col min="7977" max="8192" width="9.33203125" style="11"/>
    <col min="8193" max="8193" width="34" style="11" customWidth="1"/>
    <col min="8194" max="8194" width="7.5546875" style="11" customWidth="1"/>
    <col min="8195" max="8195" width="7.33203125" style="11" customWidth="1"/>
    <col min="8196" max="8196" width="1.6640625" style="11" customWidth="1"/>
    <col min="8197" max="8197" width="6.6640625" style="11" customWidth="1"/>
    <col min="8198" max="8198" width="7.33203125" style="11" customWidth="1"/>
    <col min="8199" max="8199" width="1.6640625" style="11" customWidth="1"/>
    <col min="8200" max="8200" width="6.6640625" style="11" customWidth="1"/>
    <col min="8201" max="8201" width="7.109375" style="11" customWidth="1"/>
    <col min="8202" max="8202" width="1.6640625" style="11" customWidth="1"/>
    <col min="8203" max="8203" width="6.109375" style="11" customWidth="1"/>
    <col min="8204" max="8204" width="7.109375" style="11" customWidth="1"/>
    <col min="8205" max="8205" width="1.6640625" style="11" customWidth="1"/>
    <col min="8206" max="8206" width="6.6640625" style="11" customWidth="1"/>
    <col min="8207" max="8207" width="7.109375" style="11" customWidth="1"/>
    <col min="8208" max="8208" width="1.6640625" style="11" customWidth="1"/>
    <col min="8209" max="8209" width="6.6640625" style="11" customWidth="1"/>
    <col min="8210" max="8210" width="7.109375" style="11" customWidth="1"/>
    <col min="8211" max="8211" width="1.6640625" style="11" customWidth="1"/>
    <col min="8212" max="8212" width="6.6640625" style="11" customWidth="1"/>
    <col min="8213" max="8213" width="7.109375" style="11" customWidth="1"/>
    <col min="8214" max="8214" width="1.6640625" style="11" customWidth="1"/>
    <col min="8215" max="8215" width="6.6640625" style="11" customWidth="1"/>
    <col min="8216" max="8216" width="7.109375" style="11" customWidth="1"/>
    <col min="8217" max="8217" width="1.6640625" style="11" customWidth="1"/>
    <col min="8218" max="8218" width="7.6640625" style="11" customWidth="1"/>
    <col min="8219" max="8219" width="6.6640625" style="11" customWidth="1"/>
    <col min="8220" max="8220" width="1.6640625" style="11" customWidth="1"/>
    <col min="8221" max="8221" width="5.44140625" style="11" customWidth="1"/>
    <col min="8222" max="8222" width="7.6640625" style="11" customWidth="1"/>
    <col min="8223" max="8223" width="1.6640625" style="11" customWidth="1"/>
    <col min="8224" max="8224" width="6.6640625" style="11" customWidth="1"/>
    <col min="8225" max="8225" width="7.109375" style="11" customWidth="1"/>
    <col min="8226" max="8226" width="1.6640625" style="11" customWidth="1"/>
    <col min="8227" max="8227" width="5.6640625" style="11" customWidth="1"/>
    <col min="8228" max="8228" width="5.88671875" style="11" customWidth="1"/>
    <col min="8229" max="8229" width="1.6640625" style="11" customWidth="1"/>
    <col min="8230" max="8230" width="6.6640625" style="11" customWidth="1"/>
    <col min="8231" max="8231" width="7.109375" style="11" customWidth="1"/>
    <col min="8232" max="8232" width="1.88671875" style="11" customWidth="1"/>
    <col min="8233" max="8448" width="9.33203125" style="11"/>
    <col min="8449" max="8449" width="34" style="11" customWidth="1"/>
    <col min="8450" max="8450" width="7.5546875" style="11" customWidth="1"/>
    <col min="8451" max="8451" width="7.33203125" style="11" customWidth="1"/>
    <col min="8452" max="8452" width="1.6640625" style="11" customWidth="1"/>
    <col min="8453" max="8453" width="6.6640625" style="11" customWidth="1"/>
    <col min="8454" max="8454" width="7.33203125" style="11" customWidth="1"/>
    <col min="8455" max="8455" width="1.6640625" style="11" customWidth="1"/>
    <col min="8456" max="8456" width="6.6640625" style="11" customWidth="1"/>
    <col min="8457" max="8457" width="7.109375" style="11" customWidth="1"/>
    <col min="8458" max="8458" width="1.6640625" style="11" customWidth="1"/>
    <col min="8459" max="8459" width="6.109375" style="11" customWidth="1"/>
    <col min="8460" max="8460" width="7.109375" style="11" customWidth="1"/>
    <col min="8461" max="8461" width="1.6640625" style="11" customWidth="1"/>
    <col min="8462" max="8462" width="6.6640625" style="11" customWidth="1"/>
    <col min="8463" max="8463" width="7.109375" style="11" customWidth="1"/>
    <col min="8464" max="8464" width="1.6640625" style="11" customWidth="1"/>
    <col min="8465" max="8465" width="6.6640625" style="11" customWidth="1"/>
    <col min="8466" max="8466" width="7.109375" style="11" customWidth="1"/>
    <col min="8467" max="8467" width="1.6640625" style="11" customWidth="1"/>
    <col min="8468" max="8468" width="6.6640625" style="11" customWidth="1"/>
    <col min="8469" max="8469" width="7.109375" style="11" customWidth="1"/>
    <col min="8470" max="8470" width="1.6640625" style="11" customWidth="1"/>
    <col min="8471" max="8471" width="6.6640625" style="11" customWidth="1"/>
    <col min="8472" max="8472" width="7.109375" style="11" customWidth="1"/>
    <col min="8473" max="8473" width="1.6640625" style="11" customWidth="1"/>
    <col min="8474" max="8474" width="7.6640625" style="11" customWidth="1"/>
    <col min="8475" max="8475" width="6.6640625" style="11" customWidth="1"/>
    <col min="8476" max="8476" width="1.6640625" style="11" customWidth="1"/>
    <col min="8477" max="8477" width="5.44140625" style="11" customWidth="1"/>
    <col min="8478" max="8478" width="7.6640625" style="11" customWidth="1"/>
    <col min="8479" max="8479" width="1.6640625" style="11" customWidth="1"/>
    <col min="8480" max="8480" width="6.6640625" style="11" customWidth="1"/>
    <col min="8481" max="8481" width="7.109375" style="11" customWidth="1"/>
    <col min="8482" max="8482" width="1.6640625" style="11" customWidth="1"/>
    <col min="8483" max="8483" width="5.6640625" style="11" customWidth="1"/>
    <col min="8484" max="8484" width="5.88671875" style="11" customWidth="1"/>
    <col min="8485" max="8485" width="1.6640625" style="11" customWidth="1"/>
    <col min="8486" max="8486" width="6.6640625" style="11" customWidth="1"/>
    <col min="8487" max="8487" width="7.109375" style="11" customWidth="1"/>
    <col min="8488" max="8488" width="1.88671875" style="11" customWidth="1"/>
    <col min="8489" max="8704" width="9.33203125" style="11"/>
    <col min="8705" max="8705" width="34" style="11" customWidth="1"/>
    <col min="8706" max="8706" width="7.5546875" style="11" customWidth="1"/>
    <col min="8707" max="8707" width="7.33203125" style="11" customWidth="1"/>
    <col min="8708" max="8708" width="1.6640625" style="11" customWidth="1"/>
    <col min="8709" max="8709" width="6.6640625" style="11" customWidth="1"/>
    <col min="8710" max="8710" width="7.33203125" style="11" customWidth="1"/>
    <col min="8711" max="8711" width="1.6640625" style="11" customWidth="1"/>
    <col min="8712" max="8712" width="6.6640625" style="11" customWidth="1"/>
    <col min="8713" max="8713" width="7.109375" style="11" customWidth="1"/>
    <col min="8714" max="8714" width="1.6640625" style="11" customWidth="1"/>
    <col min="8715" max="8715" width="6.109375" style="11" customWidth="1"/>
    <col min="8716" max="8716" width="7.109375" style="11" customWidth="1"/>
    <col min="8717" max="8717" width="1.6640625" style="11" customWidth="1"/>
    <col min="8718" max="8718" width="6.6640625" style="11" customWidth="1"/>
    <col min="8719" max="8719" width="7.109375" style="11" customWidth="1"/>
    <col min="8720" max="8720" width="1.6640625" style="11" customWidth="1"/>
    <col min="8721" max="8721" width="6.6640625" style="11" customWidth="1"/>
    <col min="8722" max="8722" width="7.109375" style="11" customWidth="1"/>
    <col min="8723" max="8723" width="1.6640625" style="11" customWidth="1"/>
    <col min="8724" max="8724" width="6.6640625" style="11" customWidth="1"/>
    <col min="8725" max="8725" width="7.109375" style="11" customWidth="1"/>
    <col min="8726" max="8726" width="1.6640625" style="11" customWidth="1"/>
    <col min="8727" max="8727" width="6.6640625" style="11" customWidth="1"/>
    <col min="8728" max="8728" width="7.109375" style="11" customWidth="1"/>
    <col min="8729" max="8729" width="1.6640625" style="11" customWidth="1"/>
    <col min="8730" max="8730" width="7.6640625" style="11" customWidth="1"/>
    <col min="8731" max="8731" width="6.6640625" style="11" customWidth="1"/>
    <col min="8732" max="8732" width="1.6640625" style="11" customWidth="1"/>
    <col min="8733" max="8733" width="5.44140625" style="11" customWidth="1"/>
    <col min="8734" max="8734" width="7.6640625" style="11" customWidth="1"/>
    <col min="8735" max="8735" width="1.6640625" style="11" customWidth="1"/>
    <col min="8736" max="8736" width="6.6640625" style="11" customWidth="1"/>
    <col min="8737" max="8737" width="7.109375" style="11" customWidth="1"/>
    <col min="8738" max="8738" width="1.6640625" style="11" customWidth="1"/>
    <col min="8739" max="8739" width="5.6640625" style="11" customWidth="1"/>
    <col min="8740" max="8740" width="5.88671875" style="11" customWidth="1"/>
    <col min="8741" max="8741" width="1.6640625" style="11" customWidth="1"/>
    <col min="8742" max="8742" width="6.6640625" style="11" customWidth="1"/>
    <col min="8743" max="8743" width="7.109375" style="11" customWidth="1"/>
    <col min="8744" max="8744" width="1.88671875" style="11" customWidth="1"/>
    <col min="8745" max="8960" width="9.33203125" style="11"/>
    <col min="8961" max="8961" width="34" style="11" customWidth="1"/>
    <col min="8962" max="8962" width="7.5546875" style="11" customWidth="1"/>
    <col min="8963" max="8963" width="7.33203125" style="11" customWidth="1"/>
    <col min="8964" max="8964" width="1.6640625" style="11" customWidth="1"/>
    <col min="8965" max="8965" width="6.6640625" style="11" customWidth="1"/>
    <col min="8966" max="8966" width="7.33203125" style="11" customWidth="1"/>
    <col min="8967" max="8967" width="1.6640625" style="11" customWidth="1"/>
    <col min="8968" max="8968" width="6.6640625" style="11" customWidth="1"/>
    <col min="8969" max="8969" width="7.109375" style="11" customWidth="1"/>
    <col min="8970" max="8970" width="1.6640625" style="11" customWidth="1"/>
    <col min="8971" max="8971" width="6.109375" style="11" customWidth="1"/>
    <col min="8972" max="8972" width="7.109375" style="11" customWidth="1"/>
    <col min="8973" max="8973" width="1.6640625" style="11" customWidth="1"/>
    <col min="8974" max="8974" width="6.6640625" style="11" customWidth="1"/>
    <col min="8975" max="8975" width="7.109375" style="11" customWidth="1"/>
    <col min="8976" max="8976" width="1.6640625" style="11" customWidth="1"/>
    <col min="8977" max="8977" width="6.6640625" style="11" customWidth="1"/>
    <col min="8978" max="8978" width="7.109375" style="11" customWidth="1"/>
    <col min="8979" max="8979" width="1.6640625" style="11" customWidth="1"/>
    <col min="8980" max="8980" width="6.6640625" style="11" customWidth="1"/>
    <col min="8981" max="8981" width="7.109375" style="11" customWidth="1"/>
    <col min="8982" max="8982" width="1.6640625" style="11" customWidth="1"/>
    <col min="8983" max="8983" width="6.6640625" style="11" customWidth="1"/>
    <col min="8984" max="8984" width="7.109375" style="11" customWidth="1"/>
    <col min="8985" max="8985" width="1.6640625" style="11" customWidth="1"/>
    <col min="8986" max="8986" width="7.6640625" style="11" customWidth="1"/>
    <col min="8987" max="8987" width="6.6640625" style="11" customWidth="1"/>
    <col min="8988" max="8988" width="1.6640625" style="11" customWidth="1"/>
    <col min="8989" max="8989" width="5.44140625" style="11" customWidth="1"/>
    <col min="8990" max="8990" width="7.6640625" style="11" customWidth="1"/>
    <col min="8991" max="8991" width="1.6640625" style="11" customWidth="1"/>
    <col min="8992" max="8992" width="6.6640625" style="11" customWidth="1"/>
    <col min="8993" max="8993" width="7.109375" style="11" customWidth="1"/>
    <col min="8994" max="8994" width="1.6640625" style="11" customWidth="1"/>
    <col min="8995" max="8995" width="5.6640625" style="11" customWidth="1"/>
    <col min="8996" max="8996" width="5.88671875" style="11" customWidth="1"/>
    <col min="8997" max="8997" width="1.6640625" style="11" customWidth="1"/>
    <col min="8998" max="8998" width="6.6640625" style="11" customWidth="1"/>
    <col min="8999" max="8999" width="7.109375" style="11" customWidth="1"/>
    <col min="9000" max="9000" width="1.88671875" style="11" customWidth="1"/>
    <col min="9001" max="9216" width="9.33203125" style="11"/>
    <col min="9217" max="9217" width="34" style="11" customWidth="1"/>
    <col min="9218" max="9218" width="7.5546875" style="11" customWidth="1"/>
    <col min="9219" max="9219" width="7.33203125" style="11" customWidth="1"/>
    <col min="9220" max="9220" width="1.6640625" style="11" customWidth="1"/>
    <col min="9221" max="9221" width="6.6640625" style="11" customWidth="1"/>
    <col min="9222" max="9222" width="7.33203125" style="11" customWidth="1"/>
    <col min="9223" max="9223" width="1.6640625" style="11" customWidth="1"/>
    <col min="9224" max="9224" width="6.6640625" style="11" customWidth="1"/>
    <col min="9225" max="9225" width="7.109375" style="11" customWidth="1"/>
    <col min="9226" max="9226" width="1.6640625" style="11" customWidth="1"/>
    <col min="9227" max="9227" width="6.109375" style="11" customWidth="1"/>
    <col min="9228" max="9228" width="7.109375" style="11" customWidth="1"/>
    <col min="9229" max="9229" width="1.6640625" style="11" customWidth="1"/>
    <col min="9230" max="9230" width="6.6640625" style="11" customWidth="1"/>
    <col min="9231" max="9231" width="7.109375" style="11" customWidth="1"/>
    <col min="9232" max="9232" width="1.6640625" style="11" customWidth="1"/>
    <col min="9233" max="9233" width="6.6640625" style="11" customWidth="1"/>
    <col min="9234" max="9234" width="7.109375" style="11" customWidth="1"/>
    <col min="9235" max="9235" width="1.6640625" style="11" customWidth="1"/>
    <col min="9236" max="9236" width="6.6640625" style="11" customWidth="1"/>
    <col min="9237" max="9237" width="7.109375" style="11" customWidth="1"/>
    <col min="9238" max="9238" width="1.6640625" style="11" customWidth="1"/>
    <col min="9239" max="9239" width="6.6640625" style="11" customWidth="1"/>
    <col min="9240" max="9240" width="7.109375" style="11" customWidth="1"/>
    <col min="9241" max="9241" width="1.6640625" style="11" customWidth="1"/>
    <col min="9242" max="9242" width="7.6640625" style="11" customWidth="1"/>
    <col min="9243" max="9243" width="6.6640625" style="11" customWidth="1"/>
    <col min="9244" max="9244" width="1.6640625" style="11" customWidth="1"/>
    <col min="9245" max="9245" width="5.44140625" style="11" customWidth="1"/>
    <col min="9246" max="9246" width="7.6640625" style="11" customWidth="1"/>
    <col min="9247" max="9247" width="1.6640625" style="11" customWidth="1"/>
    <col min="9248" max="9248" width="6.6640625" style="11" customWidth="1"/>
    <col min="9249" max="9249" width="7.109375" style="11" customWidth="1"/>
    <col min="9250" max="9250" width="1.6640625" style="11" customWidth="1"/>
    <col min="9251" max="9251" width="5.6640625" style="11" customWidth="1"/>
    <col min="9252" max="9252" width="5.88671875" style="11" customWidth="1"/>
    <col min="9253" max="9253" width="1.6640625" style="11" customWidth="1"/>
    <col min="9254" max="9254" width="6.6640625" style="11" customWidth="1"/>
    <col min="9255" max="9255" width="7.109375" style="11" customWidth="1"/>
    <col min="9256" max="9256" width="1.88671875" style="11" customWidth="1"/>
    <col min="9257" max="9472" width="9.33203125" style="11"/>
    <col min="9473" max="9473" width="34" style="11" customWidth="1"/>
    <col min="9474" max="9474" width="7.5546875" style="11" customWidth="1"/>
    <col min="9475" max="9475" width="7.33203125" style="11" customWidth="1"/>
    <col min="9476" max="9476" width="1.6640625" style="11" customWidth="1"/>
    <col min="9477" max="9477" width="6.6640625" style="11" customWidth="1"/>
    <col min="9478" max="9478" width="7.33203125" style="11" customWidth="1"/>
    <col min="9479" max="9479" width="1.6640625" style="11" customWidth="1"/>
    <col min="9480" max="9480" width="6.6640625" style="11" customWidth="1"/>
    <col min="9481" max="9481" width="7.109375" style="11" customWidth="1"/>
    <col min="9482" max="9482" width="1.6640625" style="11" customWidth="1"/>
    <col min="9483" max="9483" width="6.109375" style="11" customWidth="1"/>
    <col min="9484" max="9484" width="7.109375" style="11" customWidth="1"/>
    <col min="9485" max="9485" width="1.6640625" style="11" customWidth="1"/>
    <col min="9486" max="9486" width="6.6640625" style="11" customWidth="1"/>
    <col min="9487" max="9487" width="7.109375" style="11" customWidth="1"/>
    <col min="9488" max="9488" width="1.6640625" style="11" customWidth="1"/>
    <col min="9489" max="9489" width="6.6640625" style="11" customWidth="1"/>
    <col min="9490" max="9490" width="7.109375" style="11" customWidth="1"/>
    <col min="9491" max="9491" width="1.6640625" style="11" customWidth="1"/>
    <col min="9492" max="9492" width="6.6640625" style="11" customWidth="1"/>
    <col min="9493" max="9493" width="7.109375" style="11" customWidth="1"/>
    <col min="9494" max="9494" width="1.6640625" style="11" customWidth="1"/>
    <col min="9495" max="9495" width="6.6640625" style="11" customWidth="1"/>
    <col min="9496" max="9496" width="7.109375" style="11" customWidth="1"/>
    <col min="9497" max="9497" width="1.6640625" style="11" customWidth="1"/>
    <col min="9498" max="9498" width="7.6640625" style="11" customWidth="1"/>
    <col min="9499" max="9499" width="6.6640625" style="11" customWidth="1"/>
    <col min="9500" max="9500" width="1.6640625" style="11" customWidth="1"/>
    <col min="9501" max="9501" width="5.44140625" style="11" customWidth="1"/>
    <col min="9502" max="9502" width="7.6640625" style="11" customWidth="1"/>
    <col min="9503" max="9503" width="1.6640625" style="11" customWidth="1"/>
    <col min="9504" max="9504" width="6.6640625" style="11" customWidth="1"/>
    <col min="9505" max="9505" width="7.109375" style="11" customWidth="1"/>
    <col min="9506" max="9506" width="1.6640625" style="11" customWidth="1"/>
    <col min="9507" max="9507" width="5.6640625" style="11" customWidth="1"/>
    <col min="9508" max="9508" width="5.88671875" style="11" customWidth="1"/>
    <col min="9509" max="9509" width="1.6640625" style="11" customWidth="1"/>
    <col min="9510" max="9510" width="6.6640625" style="11" customWidth="1"/>
    <col min="9511" max="9511" width="7.109375" style="11" customWidth="1"/>
    <col min="9512" max="9512" width="1.88671875" style="11" customWidth="1"/>
    <col min="9513" max="9728" width="9.33203125" style="11"/>
    <col min="9729" max="9729" width="34" style="11" customWidth="1"/>
    <col min="9730" max="9730" width="7.5546875" style="11" customWidth="1"/>
    <col min="9731" max="9731" width="7.33203125" style="11" customWidth="1"/>
    <col min="9732" max="9732" width="1.6640625" style="11" customWidth="1"/>
    <col min="9733" max="9733" width="6.6640625" style="11" customWidth="1"/>
    <col min="9734" max="9734" width="7.33203125" style="11" customWidth="1"/>
    <col min="9735" max="9735" width="1.6640625" style="11" customWidth="1"/>
    <col min="9736" max="9736" width="6.6640625" style="11" customWidth="1"/>
    <col min="9737" max="9737" width="7.109375" style="11" customWidth="1"/>
    <col min="9738" max="9738" width="1.6640625" style="11" customWidth="1"/>
    <col min="9739" max="9739" width="6.109375" style="11" customWidth="1"/>
    <col min="9740" max="9740" width="7.109375" style="11" customWidth="1"/>
    <col min="9741" max="9741" width="1.6640625" style="11" customWidth="1"/>
    <col min="9742" max="9742" width="6.6640625" style="11" customWidth="1"/>
    <col min="9743" max="9743" width="7.109375" style="11" customWidth="1"/>
    <col min="9744" max="9744" width="1.6640625" style="11" customWidth="1"/>
    <col min="9745" max="9745" width="6.6640625" style="11" customWidth="1"/>
    <col min="9746" max="9746" width="7.109375" style="11" customWidth="1"/>
    <col min="9747" max="9747" width="1.6640625" style="11" customWidth="1"/>
    <col min="9748" max="9748" width="6.6640625" style="11" customWidth="1"/>
    <col min="9749" max="9749" width="7.109375" style="11" customWidth="1"/>
    <col min="9750" max="9750" width="1.6640625" style="11" customWidth="1"/>
    <col min="9751" max="9751" width="6.6640625" style="11" customWidth="1"/>
    <col min="9752" max="9752" width="7.109375" style="11" customWidth="1"/>
    <col min="9753" max="9753" width="1.6640625" style="11" customWidth="1"/>
    <col min="9754" max="9754" width="7.6640625" style="11" customWidth="1"/>
    <col min="9755" max="9755" width="6.6640625" style="11" customWidth="1"/>
    <col min="9756" max="9756" width="1.6640625" style="11" customWidth="1"/>
    <col min="9757" max="9757" width="5.44140625" style="11" customWidth="1"/>
    <col min="9758" max="9758" width="7.6640625" style="11" customWidth="1"/>
    <col min="9759" max="9759" width="1.6640625" style="11" customWidth="1"/>
    <col min="9760" max="9760" width="6.6640625" style="11" customWidth="1"/>
    <col min="9761" max="9761" width="7.109375" style="11" customWidth="1"/>
    <col min="9762" max="9762" width="1.6640625" style="11" customWidth="1"/>
    <col min="9763" max="9763" width="5.6640625" style="11" customWidth="1"/>
    <col min="9764" max="9764" width="5.88671875" style="11" customWidth="1"/>
    <col min="9765" max="9765" width="1.6640625" style="11" customWidth="1"/>
    <col min="9766" max="9766" width="6.6640625" style="11" customWidth="1"/>
    <col min="9767" max="9767" width="7.109375" style="11" customWidth="1"/>
    <col min="9768" max="9768" width="1.88671875" style="11" customWidth="1"/>
    <col min="9769" max="9984" width="9.33203125" style="11"/>
    <col min="9985" max="9985" width="34" style="11" customWidth="1"/>
    <col min="9986" max="9986" width="7.5546875" style="11" customWidth="1"/>
    <col min="9987" max="9987" width="7.33203125" style="11" customWidth="1"/>
    <col min="9988" max="9988" width="1.6640625" style="11" customWidth="1"/>
    <col min="9989" max="9989" width="6.6640625" style="11" customWidth="1"/>
    <col min="9990" max="9990" width="7.33203125" style="11" customWidth="1"/>
    <col min="9991" max="9991" width="1.6640625" style="11" customWidth="1"/>
    <col min="9992" max="9992" width="6.6640625" style="11" customWidth="1"/>
    <col min="9993" max="9993" width="7.109375" style="11" customWidth="1"/>
    <col min="9994" max="9994" width="1.6640625" style="11" customWidth="1"/>
    <col min="9995" max="9995" width="6.109375" style="11" customWidth="1"/>
    <col min="9996" max="9996" width="7.109375" style="11" customWidth="1"/>
    <col min="9997" max="9997" width="1.6640625" style="11" customWidth="1"/>
    <col min="9998" max="9998" width="6.6640625" style="11" customWidth="1"/>
    <col min="9999" max="9999" width="7.109375" style="11" customWidth="1"/>
    <col min="10000" max="10000" width="1.6640625" style="11" customWidth="1"/>
    <col min="10001" max="10001" width="6.6640625" style="11" customWidth="1"/>
    <col min="10002" max="10002" width="7.109375" style="11" customWidth="1"/>
    <col min="10003" max="10003" width="1.6640625" style="11" customWidth="1"/>
    <col min="10004" max="10004" width="6.6640625" style="11" customWidth="1"/>
    <col min="10005" max="10005" width="7.109375" style="11" customWidth="1"/>
    <col min="10006" max="10006" width="1.6640625" style="11" customWidth="1"/>
    <col min="10007" max="10007" width="6.6640625" style="11" customWidth="1"/>
    <col min="10008" max="10008" width="7.109375" style="11" customWidth="1"/>
    <col min="10009" max="10009" width="1.6640625" style="11" customWidth="1"/>
    <col min="10010" max="10010" width="7.6640625" style="11" customWidth="1"/>
    <col min="10011" max="10011" width="6.6640625" style="11" customWidth="1"/>
    <col min="10012" max="10012" width="1.6640625" style="11" customWidth="1"/>
    <col min="10013" max="10013" width="5.44140625" style="11" customWidth="1"/>
    <col min="10014" max="10014" width="7.6640625" style="11" customWidth="1"/>
    <col min="10015" max="10015" width="1.6640625" style="11" customWidth="1"/>
    <col min="10016" max="10016" width="6.6640625" style="11" customWidth="1"/>
    <col min="10017" max="10017" width="7.109375" style="11" customWidth="1"/>
    <col min="10018" max="10018" width="1.6640625" style="11" customWidth="1"/>
    <col min="10019" max="10019" width="5.6640625" style="11" customWidth="1"/>
    <col min="10020" max="10020" width="5.88671875" style="11" customWidth="1"/>
    <col min="10021" max="10021" width="1.6640625" style="11" customWidth="1"/>
    <col min="10022" max="10022" width="6.6640625" style="11" customWidth="1"/>
    <col min="10023" max="10023" width="7.109375" style="11" customWidth="1"/>
    <col min="10024" max="10024" width="1.88671875" style="11" customWidth="1"/>
    <col min="10025" max="10240" width="9.33203125" style="11"/>
    <col min="10241" max="10241" width="34" style="11" customWidth="1"/>
    <col min="10242" max="10242" width="7.5546875" style="11" customWidth="1"/>
    <col min="10243" max="10243" width="7.33203125" style="11" customWidth="1"/>
    <col min="10244" max="10244" width="1.6640625" style="11" customWidth="1"/>
    <col min="10245" max="10245" width="6.6640625" style="11" customWidth="1"/>
    <col min="10246" max="10246" width="7.33203125" style="11" customWidth="1"/>
    <col min="10247" max="10247" width="1.6640625" style="11" customWidth="1"/>
    <col min="10248" max="10248" width="6.6640625" style="11" customWidth="1"/>
    <col min="10249" max="10249" width="7.109375" style="11" customWidth="1"/>
    <col min="10250" max="10250" width="1.6640625" style="11" customWidth="1"/>
    <col min="10251" max="10251" width="6.109375" style="11" customWidth="1"/>
    <col min="10252" max="10252" width="7.109375" style="11" customWidth="1"/>
    <col min="10253" max="10253" width="1.6640625" style="11" customWidth="1"/>
    <col min="10254" max="10254" width="6.6640625" style="11" customWidth="1"/>
    <col min="10255" max="10255" width="7.109375" style="11" customWidth="1"/>
    <col min="10256" max="10256" width="1.6640625" style="11" customWidth="1"/>
    <col min="10257" max="10257" width="6.6640625" style="11" customWidth="1"/>
    <col min="10258" max="10258" width="7.109375" style="11" customWidth="1"/>
    <col min="10259" max="10259" width="1.6640625" style="11" customWidth="1"/>
    <col min="10260" max="10260" width="6.6640625" style="11" customWidth="1"/>
    <col min="10261" max="10261" width="7.109375" style="11" customWidth="1"/>
    <col min="10262" max="10262" width="1.6640625" style="11" customWidth="1"/>
    <col min="10263" max="10263" width="6.6640625" style="11" customWidth="1"/>
    <col min="10264" max="10264" width="7.109375" style="11" customWidth="1"/>
    <col min="10265" max="10265" width="1.6640625" style="11" customWidth="1"/>
    <col min="10266" max="10266" width="7.6640625" style="11" customWidth="1"/>
    <col min="10267" max="10267" width="6.6640625" style="11" customWidth="1"/>
    <col min="10268" max="10268" width="1.6640625" style="11" customWidth="1"/>
    <col min="10269" max="10269" width="5.44140625" style="11" customWidth="1"/>
    <col min="10270" max="10270" width="7.6640625" style="11" customWidth="1"/>
    <col min="10271" max="10271" width="1.6640625" style="11" customWidth="1"/>
    <col min="10272" max="10272" width="6.6640625" style="11" customWidth="1"/>
    <col min="10273" max="10273" width="7.109375" style="11" customWidth="1"/>
    <col min="10274" max="10274" width="1.6640625" style="11" customWidth="1"/>
    <col min="10275" max="10275" width="5.6640625" style="11" customWidth="1"/>
    <col min="10276" max="10276" width="5.88671875" style="11" customWidth="1"/>
    <col min="10277" max="10277" width="1.6640625" style="11" customWidth="1"/>
    <col min="10278" max="10278" width="6.6640625" style="11" customWidth="1"/>
    <col min="10279" max="10279" width="7.109375" style="11" customWidth="1"/>
    <col min="10280" max="10280" width="1.88671875" style="11" customWidth="1"/>
    <col min="10281" max="10496" width="9.33203125" style="11"/>
    <col min="10497" max="10497" width="34" style="11" customWidth="1"/>
    <col min="10498" max="10498" width="7.5546875" style="11" customWidth="1"/>
    <col min="10499" max="10499" width="7.33203125" style="11" customWidth="1"/>
    <col min="10500" max="10500" width="1.6640625" style="11" customWidth="1"/>
    <col min="10501" max="10501" width="6.6640625" style="11" customWidth="1"/>
    <col min="10502" max="10502" width="7.33203125" style="11" customWidth="1"/>
    <col min="10503" max="10503" width="1.6640625" style="11" customWidth="1"/>
    <col min="10504" max="10504" width="6.6640625" style="11" customWidth="1"/>
    <col min="10505" max="10505" width="7.109375" style="11" customWidth="1"/>
    <col min="10506" max="10506" width="1.6640625" style="11" customWidth="1"/>
    <col min="10507" max="10507" width="6.109375" style="11" customWidth="1"/>
    <col min="10508" max="10508" width="7.109375" style="11" customWidth="1"/>
    <col min="10509" max="10509" width="1.6640625" style="11" customWidth="1"/>
    <col min="10510" max="10510" width="6.6640625" style="11" customWidth="1"/>
    <col min="10511" max="10511" width="7.109375" style="11" customWidth="1"/>
    <col min="10512" max="10512" width="1.6640625" style="11" customWidth="1"/>
    <col min="10513" max="10513" width="6.6640625" style="11" customWidth="1"/>
    <col min="10514" max="10514" width="7.109375" style="11" customWidth="1"/>
    <col min="10515" max="10515" width="1.6640625" style="11" customWidth="1"/>
    <col min="10516" max="10516" width="6.6640625" style="11" customWidth="1"/>
    <col min="10517" max="10517" width="7.109375" style="11" customWidth="1"/>
    <col min="10518" max="10518" width="1.6640625" style="11" customWidth="1"/>
    <col min="10519" max="10519" width="6.6640625" style="11" customWidth="1"/>
    <col min="10520" max="10520" width="7.109375" style="11" customWidth="1"/>
    <col min="10521" max="10521" width="1.6640625" style="11" customWidth="1"/>
    <col min="10522" max="10522" width="7.6640625" style="11" customWidth="1"/>
    <col min="10523" max="10523" width="6.6640625" style="11" customWidth="1"/>
    <col min="10524" max="10524" width="1.6640625" style="11" customWidth="1"/>
    <col min="10525" max="10525" width="5.44140625" style="11" customWidth="1"/>
    <col min="10526" max="10526" width="7.6640625" style="11" customWidth="1"/>
    <col min="10527" max="10527" width="1.6640625" style="11" customWidth="1"/>
    <col min="10528" max="10528" width="6.6640625" style="11" customWidth="1"/>
    <col min="10529" max="10529" width="7.109375" style="11" customWidth="1"/>
    <col min="10530" max="10530" width="1.6640625" style="11" customWidth="1"/>
    <col min="10531" max="10531" width="5.6640625" style="11" customWidth="1"/>
    <col min="10532" max="10532" width="5.88671875" style="11" customWidth="1"/>
    <col min="10533" max="10533" width="1.6640625" style="11" customWidth="1"/>
    <col min="10534" max="10534" width="6.6640625" style="11" customWidth="1"/>
    <col min="10535" max="10535" width="7.109375" style="11" customWidth="1"/>
    <col min="10536" max="10536" width="1.88671875" style="11" customWidth="1"/>
    <col min="10537" max="10752" width="9.33203125" style="11"/>
    <col min="10753" max="10753" width="34" style="11" customWidth="1"/>
    <col min="10754" max="10754" width="7.5546875" style="11" customWidth="1"/>
    <col min="10755" max="10755" width="7.33203125" style="11" customWidth="1"/>
    <col min="10756" max="10756" width="1.6640625" style="11" customWidth="1"/>
    <col min="10757" max="10757" width="6.6640625" style="11" customWidth="1"/>
    <col min="10758" max="10758" width="7.33203125" style="11" customWidth="1"/>
    <col min="10759" max="10759" width="1.6640625" style="11" customWidth="1"/>
    <col min="10760" max="10760" width="6.6640625" style="11" customWidth="1"/>
    <col min="10761" max="10761" width="7.109375" style="11" customWidth="1"/>
    <col min="10762" max="10762" width="1.6640625" style="11" customWidth="1"/>
    <col min="10763" max="10763" width="6.109375" style="11" customWidth="1"/>
    <col min="10764" max="10764" width="7.109375" style="11" customWidth="1"/>
    <col min="10765" max="10765" width="1.6640625" style="11" customWidth="1"/>
    <col min="10766" max="10766" width="6.6640625" style="11" customWidth="1"/>
    <col min="10767" max="10767" width="7.109375" style="11" customWidth="1"/>
    <col min="10768" max="10768" width="1.6640625" style="11" customWidth="1"/>
    <col min="10769" max="10769" width="6.6640625" style="11" customWidth="1"/>
    <col min="10770" max="10770" width="7.109375" style="11" customWidth="1"/>
    <col min="10771" max="10771" width="1.6640625" style="11" customWidth="1"/>
    <col min="10772" max="10772" width="6.6640625" style="11" customWidth="1"/>
    <col min="10773" max="10773" width="7.109375" style="11" customWidth="1"/>
    <col min="10774" max="10774" width="1.6640625" style="11" customWidth="1"/>
    <col min="10775" max="10775" width="6.6640625" style="11" customWidth="1"/>
    <col min="10776" max="10776" width="7.109375" style="11" customWidth="1"/>
    <col min="10777" max="10777" width="1.6640625" style="11" customWidth="1"/>
    <col min="10778" max="10778" width="7.6640625" style="11" customWidth="1"/>
    <col min="10779" max="10779" width="6.6640625" style="11" customWidth="1"/>
    <col min="10780" max="10780" width="1.6640625" style="11" customWidth="1"/>
    <col min="10781" max="10781" width="5.44140625" style="11" customWidth="1"/>
    <col min="10782" max="10782" width="7.6640625" style="11" customWidth="1"/>
    <col min="10783" max="10783" width="1.6640625" style="11" customWidth="1"/>
    <col min="10784" max="10784" width="6.6640625" style="11" customWidth="1"/>
    <col min="10785" max="10785" width="7.109375" style="11" customWidth="1"/>
    <col min="10786" max="10786" width="1.6640625" style="11" customWidth="1"/>
    <col min="10787" max="10787" width="5.6640625" style="11" customWidth="1"/>
    <col min="10788" max="10788" width="5.88671875" style="11" customWidth="1"/>
    <col min="10789" max="10789" width="1.6640625" style="11" customWidth="1"/>
    <col min="10790" max="10790" width="6.6640625" style="11" customWidth="1"/>
    <col min="10791" max="10791" width="7.109375" style="11" customWidth="1"/>
    <col min="10792" max="10792" width="1.88671875" style="11" customWidth="1"/>
    <col min="10793" max="11008" width="9.33203125" style="11"/>
    <col min="11009" max="11009" width="34" style="11" customWidth="1"/>
    <col min="11010" max="11010" width="7.5546875" style="11" customWidth="1"/>
    <col min="11011" max="11011" width="7.33203125" style="11" customWidth="1"/>
    <col min="11012" max="11012" width="1.6640625" style="11" customWidth="1"/>
    <col min="11013" max="11013" width="6.6640625" style="11" customWidth="1"/>
    <col min="11014" max="11014" width="7.33203125" style="11" customWidth="1"/>
    <col min="11015" max="11015" width="1.6640625" style="11" customWidth="1"/>
    <col min="11016" max="11016" width="6.6640625" style="11" customWidth="1"/>
    <col min="11017" max="11017" width="7.109375" style="11" customWidth="1"/>
    <col min="11018" max="11018" width="1.6640625" style="11" customWidth="1"/>
    <col min="11019" max="11019" width="6.109375" style="11" customWidth="1"/>
    <col min="11020" max="11020" width="7.109375" style="11" customWidth="1"/>
    <col min="11021" max="11021" width="1.6640625" style="11" customWidth="1"/>
    <col min="11022" max="11022" width="6.6640625" style="11" customWidth="1"/>
    <col min="11023" max="11023" width="7.109375" style="11" customWidth="1"/>
    <col min="11024" max="11024" width="1.6640625" style="11" customWidth="1"/>
    <col min="11025" max="11025" width="6.6640625" style="11" customWidth="1"/>
    <col min="11026" max="11026" width="7.109375" style="11" customWidth="1"/>
    <col min="11027" max="11027" width="1.6640625" style="11" customWidth="1"/>
    <col min="11028" max="11028" width="6.6640625" style="11" customWidth="1"/>
    <col min="11029" max="11029" width="7.109375" style="11" customWidth="1"/>
    <col min="11030" max="11030" width="1.6640625" style="11" customWidth="1"/>
    <col min="11031" max="11031" width="6.6640625" style="11" customWidth="1"/>
    <col min="11032" max="11032" width="7.109375" style="11" customWidth="1"/>
    <col min="11033" max="11033" width="1.6640625" style="11" customWidth="1"/>
    <col min="11034" max="11034" width="7.6640625" style="11" customWidth="1"/>
    <col min="11035" max="11035" width="6.6640625" style="11" customWidth="1"/>
    <col min="11036" max="11036" width="1.6640625" style="11" customWidth="1"/>
    <col min="11037" max="11037" width="5.44140625" style="11" customWidth="1"/>
    <col min="11038" max="11038" width="7.6640625" style="11" customWidth="1"/>
    <col min="11039" max="11039" width="1.6640625" style="11" customWidth="1"/>
    <col min="11040" max="11040" width="6.6640625" style="11" customWidth="1"/>
    <col min="11041" max="11041" width="7.109375" style="11" customWidth="1"/>
    <col min="11042" max="11042" width="1.6640625" style="11" customWidth="1"/>
    <col min="11043" max="11043" width="5.6640625" style="11" customWidth="1"/>
    <col min="11044" max="11044" width="5.88671875" style="11" customWidth="1"/>
    <col min="11045" max="11045" width="1.6640625" style="11" customWidth="1"/>
    <col min="11046" max="11046" width="6.6640625" style="11" customWidth="1"/>
    <col min="11047" max="11047" width="7.109375" style="11" customWidth="1"/>
    <col min="11048" max="11048" width="1.88671875" style="11" customWidth="1"/>
    <col min="11049" max="11264" width="9.33203125" style="11"/>
    <col min="11265" max="11265" width="34" style="11" customWidth="1"/>
    <col min="11266" max="11266" width="7.5546875" style="11" customWidth="1"/>
    <col min="11267" max="11267" width="7.33203125" style="11" customWidth="1"/>
    <col min="11268" max="11268" width="1.6640625" style="11" customWidth="1"/>
    <col min="11269" max="11269" width="6.6640625" style="11" customWidth="1"/>
    <col min="11270" max="11270" width="7.33203125" style="11" customWidth="1"/>
    <col min="11271" max="11271" width="1.6640625" style="11" customWidth="1"/>
    <col min="11272" max="11272" width="6.6640625" style="11" customWidth="1"/>
    <col min="11273" max="11273" width="7.109375" style="11" customWidth="1"/>
    <col min="11274" max="11274" width="1.6640625" style="11" customWidth="1"/>
    <col min="11275" max="11275" width="6.109375" style="11" customWidth="1"/>
    <col min="11276" max="11276" width="7.109375" style="11" customWidth="1"/>
    <col min="11277" max="11277" width="1.6640625" style="11" customWidth="1"/>
    <col min="11278" max="11278" width="6.6640625" style="11" customWidth="1"/>
    <col min="11279" max="11279" width="7.109375" style="11" customWidth="1"/>
    <col min="11280" max="11280" width="1.6640625" style="11" customWidth="1"/>
    <col min="11281" max="11281" width="6.6640625" style="11" customWidth="1"/>
    <col min="11282" max="11282" width="7.109375" style="11" customWidth="1"/>
    <col min="11283" max="11283" width="1.6640625" style="11" customWidth="1"/>
    <col min="11284" max="11284" width="6.6640625" style="11" customWidth="1"/>
    <col min="11285" max="11285" width="7.109375" style="11" customWidth="1"/>
    <col min="11286" max="11286" width="1.6640625" style="11" customWidth="1"/>
    <col min="11287" max="11287" width="6.6640625" style="11" customWidth="1"/>
    <col min="11288" max="11288" width="7.109375" style="11" customWidth="1"/>
    <col min="11289" max="11289" width="1.6640625" style="11" customWidth="1"/>
    <col min="11290" max="11290" width="7.6640625" style="11" customWidth="1"/>
    <col min="11291" max="11291" width="6.6640625" style="11" customWidth="1"/>
    <col min="11292" max="11292" width="1.6640625" style="11" customWidth="1"/>
    <col min="11293" max="11293" width="5.44140625" style="11" customWidth="1"/>
    <col min="11294" max="11294" width="7.6640625" style="11" customWidth="1"/>
    <col min="11295" max="11295" width="1.6640625" style="11" customWidth="1"/>
    <col min="11296" max="11296" width="6.6640625" style="11" customWidth="1"/>
    <col min="11297" max="11297" width="7.109375" style="11" customWidth="1"/>
    <col min="11298" max="11298" width="1.6640625" style="11" customWidth="1"/>
    <col min="11299" max="11299" width="5.6640625" style="11" customWidth="1"/>
    <col min="11300" max="11300" width="5.88671875" style="11" customWidth="1"/>
    <col min="11301" max="11301" width="1.6640625" style="11" customWidth="1"/>
    <col min="11302" max="11302" width="6.6640625" style="11" customWidth="1"/>
    <col min="11303" max="11303" width="7.109375" style="11" customWidth="1"/>
    <col min="11304" max="11304" width="1.88671875" style="11" customWidth="1"/>
    <col min="11305" max="11520" width="9.33203125" style="11"/>
    <col min="11521" max="11521" width="34" style="11" customWidth="1"/>
    <col min="11522" max="11522" width="7.5546875" style="11" customWidth="1"/>
    <col min="11523" max="11523" width="7.33203125" style="11" customWidth="1"/>
    <col min="11524" max="11524" width="1.6640625" style="11" customWidth="1"/>
    <col min="11525" max="11525" width="6.6640625" style="11" customWidth="1"/>
    <col min="11526" max="11526" width="7.33203125" style="11" customWidth="1"/>
    <col min="11527" max="11527" width="1.6640625" style="11" customWidth="1"/>
    <col min="11528" max="11528" width="6.6640625" style="11" customWidth="1"/>
    <col min="11529" max="11529" width="7.109375" style="11" customWidth="1"/>
    <col min="11530" max="11530" width="1.6640625" style="11" customWidth="1"/>
    <col min="11531" max="11531" width="6.109375" style="11" customWidth="1"/>
    <col min="11532" max="11532" width="7.109375" style="11" customWidth="1"/>
    <col min="11533" max="11533" width="1.6640625" style="11" customWidth="1"/>
    <col min="11534" max="11534" width="6.6640625" style="11" customWidth="1"/>
    <col min="11535" max="11535" width="7.109375" style="11" customWidth="1"/>
    <col min="11536" max="11536" width="1.6640625" style="11" customWidth="1"/>
    <col min="11537" max="11537" width="6.6640625" style="11" customWidth="1"/>
    <col min="11538" max="11538" width="7.109375" style="11" customWidth="1"/>
    <col min="11539" max="11539" width="1.6640625" style="11" customWidth="1"/>
    <col min="11540" max="11540" width="6.6640625" style="11" customWidth="1"/>
    <col min="11541" max="11541" width="7.109375" style="11" customWidth="1"/>
    <col min="11542" max="11542" width="1.6640625" style="11" customWidth="1"/>
    <col min="11543" max="11543" width="6.6640625" style="11" customWidth="1"/>
    <col min="11544" max="11544" width="7.109375" style="11" customWidth="1"/>
    <col min="11545" max="11545" width="1.6640625" style="11" customWidth="1"/>
    <col min="11546" max="11546" width="7.6640625" style="11" customWidth="1"/>
    <col min="11547" max="11547" width="6.6640625" style="11" customWidth="1"/>
    <col min="11548" max="11548" width="1.6640625" style="11" customWidth="1"/>
    <col min="11549" max="11549" width="5.44140625" style="11" customWidth="1"/>
    <col min="11550" max="11550" width="7.6640625" style="11" customWidth="1"/>
    <col min="11551" max="11551" width="1.6640625" style="11" customWidth="1"/>
    <col min="11552" max="11552" width="6.6640625" style="11" customWidth="1"/>
    <col min="11553" max="11553" width="7.109375" style="11" customWidth="1"/>
    <col min="11554" max="11554" width="1.6640625" style="11" customWidth="1"/>
    <col min="11555" max="11555" width="5.6640625" style="11" customWidth="1"/>
    <col min="11556" max="11556" width="5.88671875" style="11" customWidth="1"/>
    <col min="11557" max="11557" width="1.6640625" style="11" customWidth="1"/>
    <col min="11558" max="11558" width="6.6640625" style="11" customWidth="1"/>
    <col min="11559" max="11559" width="7.109375" style="11" customWidth="1"/>
    <col min="11560" max="11560" width="1.88671875" style="11" customWidth="1"/>
    <col min="11561" max="11776" width="9.33203125" style="11"/>
    <col min="11777" max="11777" width="34" style="11" customWidth="1"/>
    <col min="11778" max="11778" width="7.5546875" style="11" customWidth="1"/>
    <col min="11779" max="11779" width="7.33203125" style="11" customWidth="1"/>
    <col min="11780" max="11780" width="1.6640625" style="11" customWidth="1"/>
    <col min="11781" max="11781" width="6.6640625" style="11" customWidth="1"/>
    <col min="11782" max="11782" width="7.33203125" style="11" customWidth="1"/>
    <col min="11783" max="11783" width="1.6640625" style="11" customWidth="1"/>
    <col min="11784" max="11784" width="6.6640625" style="11" customWidth="1"/>
    <col min="11785" max="11785" width="7.109375" style="11" customWidth="1"/>
    <col min="11786" max="11786" width="1.6640625" style="11" customWidth="1"/>
    <col min="11787" max="11787" width="6.109375" style="11" customWidth="1"/>
    <col min="11788" max="11788" width="7.109375" style="11" customWidth="1"/>
    <col min="11789" max="11789" width="1.6640625" style="11" customWidth="1"/>
    <col min="11790" max="11790" width="6.6640625" style="11" customWidth="1"/>
    <col min="11791" max="11791" width="7.109375" style="11" customWidth="1"/>
    <col min="11792" max="11792" width="1.6640625" style="11" customWidth="1"/>
    <col min="11793" max="11793" width="6.6640625" style="11" customWidth="1"/>
    <col min="11794" max="11794" width="7.109375" style="11" customWidth="1"/>
    <col min="11795" max="11795" width="1.6640625" style="11" customWidth="1"/>
    <col min="11796" max="11796" width="6.6640625" style="11" customWidth="1"/>
    <col min="11797" max="11797" width="7.109375" style="11" customWidth="1"/>
    <col min="11798" max="11798" width="1.6640625" style="11" customWidth="1"/>
    <col min="11799" max="11799" width="6.6640625" style="11" customWidth="1"/>
    <col min="11800" max="11800" width="7.109375" style="11" customWidth="1"/>
    <col min="11801" max="11801" width="1.6640625" style="11" customWidth="1"/>
    <col min="11802" max="11802" width="7.6640625" style="11" customWidth="1"/>
    <col min="11803" max="11803" width="6.6640625" style="11" customWidth="1"/>
    <col min="11804" max="11804" width="1.6640625" style="11" customWidth="1"/>
    <col min="11805" max="11805" width="5.44140625" style="11" customWidth="1"/>
    <col min="11806" max="11806" width="7.6640625" style="11" customWidth="1"/>
    <col min="11807" max="11807" width="1.6640625" style="11" customWidth="1"/>
    <col min="11808" max="11808" width="6.6640625" style="11" customWidth="1"/>
    <col min="11809" max="11809" width="7.109375" style="11" customWidth="1"/>
    <col min="11810" max="11810" width="1.6640625" style="11" customWidth="1"/>
    <col min="11811" max="11811" width="5.6640625" style="11" customWidth="1"/>
    <col min="11812" max="11812" width="5.88671875" style="11" customWidth="1"/>
    <col min="11813" max="11813" width="1.6640625" style="11" customWidth="1"/>
    <col min="11814" max="11814" width="6.6640625" style="11" customWidth="1"/>
    <col min="11815" max="11815" width="7.109375" style="11" customWidth="1"/>
    <col min="11816" max="11816" width="1.88671875" style="11" customWidth="1"/>
    <col min="11817" max="12032" width="9.33203125" style="11"/>
    <col min="12033" max="12033" width="34" style="11" customWidth="1"/>
    <col min="12034" max="12034" width="7.5546875" style="11" customWidth="1"/>
    <col min="12035" max="12035" width="7.33203125" style="11" customWidth="1"/>
    <col min="12036" max="12036" width="1.6640625" style="11" customWidth="1"/>
    <col min="12037" max="12037" width="6.6640625" style="11" customWidth="1"/>
    <col min="12038" max="12038" width="7.33203125" style="11" customWidth="1"/>
    <col min="12039" max="12039" width="1.6640625" style="11" customWidth="1"/>
    <col min="12040" max="12040" width="6.6640625" style="11" customWidth="1"/>
    <col min="12041" max="12041" width="7.109375" style="11" customWidth="1"/>
    <col min="12042" max="12042" width="1.6640625" style="11" customWidth="1"/>
    <col min="12043" max="12043" width="6.109375" style="11" customWidth="1"/>
    <col min="12044" max="12044" width="7.109375" style="11" customWidth="1"/>
    <col min="12045" max="12045" width="1.6640625" style="11" customWidth="1"/>
    <col min="12046" max="12046" width="6.6640625" style="11" customWidth="1"/>
    <col min="12047" max="12047" width="7.109375" style="11" customWidth="1"/>
    <col min="12048" max="12048" width="1.6640625" style="11" customWidth="1"/>
    <col min="12049" max="12049" width="6.6640625" style="11" customWidth="1"/>
    <col min="12050" max="12050" width="7.109375" style="11" customWidth="1"/>
    <col min="12051" max="12051" width="1.6640625" style="11" customWidth="1"/>
    <col min="12052" max="12052" width="6.6640625" style="11" customWidth="1"/>
    <col min="12053" max="12053" width="7.109375" style="11" customWidth="1"/>
    <col min="12054" max="12054" width="1.6640625" style="11" customWidth="1"/>
    <col min="12055" max="12055" width="6.6640625" style="11" customWidth="1"/>
    <col min="12056" max="12056" width="7.109375" style="11" customWidth="1"/>
    <col min="12057" max="12057" width="1.6640625" style="11" customWidth="1"/>
    <col min="12058" max="12058" width="7.6640625" style="11" customWidth="1"/>
    <col min="12059" max="12059" width="6.6640625" style="11" customWidth="1"/>
    <col min="12060" max="12060" width="1.6640625" style="11" customWidth="1"/>
    <col min="12061" max="12061" width="5.44140625" style="11" customWidth="1"/>
    <col min="12062" max="12062" width="7.6640625" style="11" customWidth="1"/>
    <col min="12063" max="12063" width="1.6640625" style="11" customWidth="1"/>
    <col min="12064" max="12064" width="6.6640625" style="11" customWidth="1"/>
    <col min="12065" max="12065" width="7.109375" style="11" customWidth="1"/>
    <col min="12066" max="12066" width="1.6640625" style="11" customWidth="1"/>
    <col min="12067" max="12067" width="5.6640625" style="11" customWidth="1"/>
    <col min="12068" max="12068" width="5.88671875" style="11" customWidth="1"/>
    <col min="12069" max="12069" width="1.6640625" style="11" customWidth="1"/>
    <col min="12070" max="12070" width="6.6640625" style="11" customWidth="1"/>
    <col min="12071" max="12071" width="7.109375" style="11" customWidth="1"/>
    <col min="12072" max="12072" width="1.88671875" style="11" customWidth="1"/>
    <col min="12073" max="12288" width="9.33203125" style="11"/>
    <col min="12289" max="12289" width="34" style="11" customWidth="1"/>
    <col min="12290" max="12290" width="7.5546875" style="11" customWidth="1"/>
    <col min="12291" max="12291" width="7.33203125" style="11" customWidth="1"/>
    <col min="12292" max="12292" width="1.6640625" style="11" customWidth="1"/>
    <col min="12293" max="12293" width="6.6640625" style="11" customWidth="1"/>
    <col min="12294" max="12294" width="7.33203125" style="11" customWidth="1"/>
    <col min="12295" max="12295" width="1.6640625" style="11" customWidth="1"/>
    <col min="12296" max="12296" width="6.6640625" style="11" customWidth="1"/>
    <col min="12297" max="12297" width="7.109375" style="11" customWidth="1"/>
    <col min="12298" max="12298" width="1.6640625" style="11" customWidth="1"/>
    <col min="12299" max="12299" width="6.109375" style="11" customWidth="1"/>
    <col min="12300" max="12300" width="7.109375" style="11" customWidth="1"/>
    <col min="12301" max="12301" width="1.6640625" style="11" customWidth="1"/>
    <col min="12302" max="12302" width="6.6640625" style="11" customWidth="1"/>
    <col min="12303" max="12303" width="7.109375" style="11" customWidth="1"/>
    <col min="12304" max="12304" width="1.6640625" style="11" customWidth="1"/>
    <col min="12305" max="12305" width="6.6640625" style="11" customWidth="1"/>
    <col min="12306" max="12306" width="7.109375" style="11" customWidth="1"/>
    <col min="12307" max="12307" width="1.6640625" style="11" customWidth="1"/>
    <col min="12308" max="12308" width="6.6640625" style="11" customWidth="1"/>
    <col min="12309" max="12309" width="7.109375" style="11" customWidth="1"/>
    <col min="12310" max="12310" width="1.6640625" style="11" customWidth="1"/>
    <col min="12311" max="12311" width="6.6640625" style="11" customWidth="1"/>
    <col min="12312" max="12312" width="7.109375" style="11" customWidth="1"/>
    <col min="12313" max="12313" width="1.6640625" style="11" customWidth="1"/>
    <col min="12314" max="12314" width="7.6640625" style="11" customWidth="1"/>
    <col min="12315" max="12315" width="6.6640625" style="11" customWidth="1"/>
    <col min="12316" max="12316" width="1.6640625" style="11" customWidth="1"/>
    <col min="12317" max="12317" width="5.44140625" style="11" customWidth="1"/>
    <col min="12318" max="12318" width="7.6640625" style="11" customWidth="1"/>
    <col min="12319" max="12319" width="1.6640625" style="11" customWidth="1"/>
    <col min="12320" max="12320" width="6.6640625" style="11" customWidth="1"/>
    <col min="12321" max="12321" width="7.109375" style="11" customWidth="1"/>
    <col min="12322" max="12322" width="1.6640625" style="11" customWidth="1"/>
    <col min="12323" max="12323" width="5.6640625" style="11" customWidth="1"/>
    <col min="12324" max="12324" width="5.88671875" style="11" customWidth="1"/>
    <col min="12325" max="12325" width="1.6640625" style="11" customWidth="1"/>
    <col min="12326" max="12326" width="6.6640625" style="11" customWidth="1"/>
    <col min="12327" max="12327" width="7.109375" style="11" customWidth="1"/>
    <col min="12328" max="12328" width="1.88671875" style="11" customWidth="1"/>
    <col min="12329" max="12544" width="9.33203125" style="11"/>
    <col min="12545" max="12545" width="34" style="11" customWidth="1"/>
    <col min="12546" max="12546" width="7.5546875" style="11" customWidth="1"/>
    <col min="12547" max="12547" width="7.33203125" style="11" customWidth="1"/>
    <col min="12548" max="12548" width="1.6640625" style="11" customWidth="1"/>
    <col min="12549" max="12549" width="6.6640625" style="11" customWidth="1"/>
    <col min="12550" max="12550" width="7.33203125" style="11" customWidth="1"/>
    <col min="12551" max="12551" width="1.6640625" style="11" customWidth="1"/>
    <col min="12552" max="12552" width="6.6640625" style="11" customWidth="1"/>
    <col min="12553" max="12553" width="7.109375" style="11" customWidth="1"/>
    <col min="12554" max="12554" width="1.6640625" style="11" customWidth="1"/>
    <col min="12555" max="12555" width="6.109375" style="11" customWidth="1"/>
    <col min="12556" max="12556" width="7.109375" style="11" customWidth="1"/>
    <col min="12557" max="12557" width="1.6640625" style="11" customWidth="1"/>
    <col min="12558" max="12558" width="6.6640625" style="11" customWidth="1"/>
    <col min="12559" max="12559" width="7.109375" style="11" customWidth="1"/>
    <col min="12560" max="12560" width="1.6640625" style="11" customWidth="1"/>
    <col min="12561" max="12561" width="6.6640625" style="11" customWidth="1"/>
    <col min="12562" max="12562" width="7.109375" style="11" customWidth="1"/>
    <col min="12563" max="12563" width="1.6640625" style="11" customWidth="1"/>
    <col min="12564" max="12564" width="6.6640625" style="11" customWidth="1"/>
    <col min="12565" max="12565" width="7.109375" style="11" customWidth="1"/>
    <col min="12566" max="12566" width="1.6640625" style="11" customWidth="1"/>
    <col min="12567" max="12567" width="6.6640625" style="11" customWidth="1"/>
    <col min="12568" max="12568" width="7.109375" style="11" customWidth="1"/>
    <col min="12569" max="12569" width="1.6640625" style="11" customWidth="1"/>
    <col min="12570" max="12570" width="7.6640625" style="11" customWidth="1"/>
    <col min="12571" max="12571" width="6.6640625" style="11" customWidth="1"/>
    <col min="12572" max="12572" width="1.6640625" style="11" customWidth="1"/>
    <col min="12573" max="12573" width="5.44140625" style="11" customWidth="1"/>
    <col min="12574" max="12574" width="7.6640625" style="11" customWidth="1"/>
    <col min="12575" max="12575" width="1.6640625" style="11" customWidth="1"/>
    <col min="12576" max="12576" width="6.6640625" style="11" customWidth="1"/>
    <col min="12577" max="12577" width="7.109375" style="11" customWidth="1"/>
    <col min="12578" max="12578" width="1.6640625" style="11" customWidth="1"/>
    <col min="12579" max="12579" width="5.6640625" style="11" customWidth="1"/>
    <col min="12580" max="12580" width="5.88671875" style="11" customWidth="1"/>
    <col min="12581" max="12581" width="1.6640625" style="11" customWidth="1"/>
    <col min="12582" max="12582" width="6.6640625" style="11" customWidth="1"/>
    <col min="12583" max="12583" width="7.109375" style="11" customWidth="1"/>
    <col min="12584" max="12584" width="1.88671875" style="11" customWidth="1"/>
    <col min="12585" max="12800" width="9.33203125" style="11"/>
    <col min="12801" max="12801" width="34" style="11" customWidth="1"/>
    <col min="12802" max="12802" width="7.5546875" style="11" customWidth="1"/>
    <col min="12803" max="12803" width="7.33203125" style="11" customWidth="1"/>
    <col min="12804" max="12804" width="1.6640625" style="11" customWidth="1"/>
    <col min="12805" max="12805" width="6.6640625" style="11" customWidth="1"/>
    <col min="12806" max="12806" width="7.33203125" style="11" customWidth="1"/>
    <col min="12807" max="12807" width="1.6640625" style="11" customWidth="1"/>
    <col min="12808" max="12808" width="6.6640625" style="11" customWidth="1"/>
    <col min="12809" max="12809" width="7.109375" style="11" customWidth="1"/>
    <col min="12810" max="12810" width="1.6640625" style="11" customWidth="1"/>
    <col min="12811" max="12811" width="6.109375" style="11" customWidth="1"/>
    <col min="12812" max="12812" width="7.109375" style="11" customWidth="1"/>
    <col min="12813" max="12813" width="1.6640625" style="11" customWidth="1"/>
    <col min="12814" max="12814" width="6.6640625" style="11" customWidth="1"/>
    <col min="12815" max="12815" width="7.109375" style="11" customWidth="1"/>
    <col min="12816" max="12816" width="1.6640625" style="11" customWidth="1"/>
    <col min="12817" max="12817" width="6.6640625" style="11" customWidth="1"/>
    <col min="12818" max="12818" width="7.109375" style="11" customWidth="1"/>
    <col min="12819" max="12819" width="1.6640625" style="11" customWidth="1"/>
    <col min="12820" max="12820" width="6.6640625" style="11" customWidth="1"/>
    <col min="12821" max="12821" width="7.109375" style="11" customWidth="1"/>
    <col min="12822" max="12822" width="1.6640625" style="11" customWidth="1"/>
    <col min="12823" max="12823" width="6.6640625" style="11" customWidth="1"/>
    <col min="12824" max="12824" width="7.109375" style="11" customWidth="1"/>
    <col min="12825" max="12825" width="1.6640625" style="11" customWidth="1"/>
    <col min="12826" max="12826" width="7.6640625" style="11" customWidth="1"/>
    <col min="12827" max="12827" width="6.6640625" style="11" customWidth="1"/>
    <col min="12828" max="12828" width="1.6640625" style="11" customWidth="1"/>
    <col min="12829" max="12829" width="5.44140625" style="11" customWidth="1"/>
    <col min="12830" max="12830" width="7.6640625" style="11" customWidth="1"/>
    <col min="12831" max="12831" width="1.6640625" style="11" customWidth="1"/>
    <col min="12832" max="12832" width="6.6640625" style="11" customWidth="1"/>
    <col min="12833" max="12833" width="7.109375" style="11" customWidth="1"/>
    <col min="12834" max="12834" width="1.6640625" style="11" customWidth="1"/>
    <col min="12835" max="12835" width="5.6640625" style="11" customWidth="1"/>
    <col min="12836" max="12836" width="5.88671875" style="11" customWidth="1"/>
    <col min="12837" max="12837" width="1.6640625" style="11" customWidth="1"/>
    <col min="12838" max="12838" width="6.6640625" style="11" customWidth="1"/>
    <col min="12839" max="12839" width="7.109375" style="11" customWidth="1"/>
    <col min="12840" max="12840" width="1.88671875" style="11" customWidth="1"/>
    <col min="12841" max="13056" width="9.33203125" style="11"/>
    <col min="13057" max="13057" width="34" style="11" customWidth="1"/>
    <col min="13058" max="13058" width="7.5546875" style="11" customWidth="1"/>
    <col min="13059" max="13059" width="7.33203125" style="11" customWidth="1"/>
    <col min="13060" max="13060" width="1.6640625" style="11" customWidth="1"/>
    <col min="13061" max="13061" width="6.6640625" style="11" customWidth="1"/>
    <col min="13062" max="13062" width="7.33203125" style="11" customWidth="1"/>
    <col min="13063" max="13063" width="1.6640625" style="11" customWidth="1"/>
    <col min="13064" max="13064" width="6.6640625" style="11" customWidth="1"/>
    <col min="13065" max="13065" width="7.109375" style="11" customWidth="1"/>
    <col min="13066" max="13066" width="1.6640625" style="11" customWidth="1"/>
    <col min="13067" max="13067" width="6.109375" style="11" customWidth="1"/>
    <col min="13068" max="13068" width="7.109375" style="11" customWidth="1"/>
    <col min="13069" max="13069" width="1.6640625" style="11" customWidth="1"/>
    <col min="13070" max="13070" width="6.6640625" style="11" customWidth="1"/>
    <col min="13071" max="13071" width="7.109375" style="11" customWidth="1"/>
    <col min="13072" max="13072" width="1.6640625" style="11" customWidth="1"/>
    <col min="13073" max="13073" width="6.6640625" style="11" customWidth="1"/>
    <col min="13074" max="13074" width="7.109375" style="11" customWidth="1"/>
    <col min="13075" max="13075" width="1.6640625" style="11" customWidth="1"/>
    <col min="13076" max="13076" width="6.6640625" style="11" customWidth="1"/>
    <col min="13077" max="13077" width="7.109375" style="11" customWidth="1"/>
    <col min="13078" max="13078" width="1.6640625" style="11" customWidth="1"/>
    <col min="13079" max="13079" width="6.6640625" style="11" customWidth="1"/>
    <col min="13080" max="13080" width="7.109375" style="11" customWidth="1"/>
    <col min="13081" max="13081" width="1.6640625" style="11" customWidth="1"/>
    <col min="13082" max="13082" width="7.6640625" style="11" customWidth="1"/>
    <col min="13083" max="13083" width="6.6640625" style="11" customWidth="1"/>
    <col min="13084" max="13084" width="1.6640625" style="11" customWidth="1"/>
    <col min="13085" max="13085" width="5.44140625" style="11" customWidth="1"/>
    <col min="13086" max="13086" width="7.6640625" style="11" customWidth="1"/>
    <col min="13087" max="13087" width="1.6640625" style="11" customWidth="1"/>
    <col min="13088" max="13088" width="6.6640625" style="11" customWidth="1"/>
    <col min="13089" max="13089" width="7.109375" style="11" customWidth="1"/>
    <col min="13090" max="13090" width="1.6640625" style="11" customWidth="1"/>
    <col min="13091" max="13091" width="5.6640625" style="11" customWidth="1"/>
    <col min="13092" max="13092" width="5.88671875" style="11" customWidth="1"/>
    <col min="13093" max="13093" width="1.6640625" style="11" customWidth="1"/>
    <col min="13094" max="13094" width="6.6640625" style="11" customWidth="1"/>
    <col min="13095" max="13095" width="7.109375" style="11" customWidth="1"/>
    <col min="13096" max="13096" width="1.88671875" style="11" customWidth="1"/>
    <col min="13097" max="13312" width="9.33203125" style="11"/>
    <col min="13313" max="13313" width="34" style="11" customWidth="1"/>
    <col min="13314" max="13314" width="7.5546875" style="11" customWidth="1"/>
    <col min="13315" max="13315" width="7.33203125" style="11" customWidth="1"/>
    <col min="13316" max="13316" width="1.6640625" style="11" customWidth="1"/>
    <col min="13317" max="13317" width="6.6640625" style="11" customWidth="1"/>
    <col min="13318" max="13318" width="7.33203125" style="11" customWidth="1"/>
    <col min="13319" max="13319" width="1.6640625" style="11" customWidth="1"/>
    <col min="13320" max="13320" width="6.6640625" style="11" customWidth="1"/>
    <col min="13321" max="13321" width="7.109375" style="11" customWidth="1"/>
    <col min="13322" max="13322" width="1.6640625" style="11" customWidth="1"/>
    <col min="13323" max="13323" width="6.109375" style="11" customWidth="1"/>
    <col min="13324" max="13324" width="7.109375" style="11" customWidth="1"/>
    <col min="13325" max="13325" width="1.6640625" style="11" customWidth="1"/>
    <col min="13326" max="13326" width="6.6640625" style="11" customWidth="1"/>
    <col min="13327" max="13327" width="7.109375" style="11" customWidth="1"/>
    <col min="13328" max="13328" width="1.6640625" style="11" customWidth="1"/>
    <col min="13329" max="13329" width="6.6640625" style="11" customWidth="1"/>
    <col min="13330" max="13330" width="7.109375" style="11" customWidth="1"/>
    <col min="13331" max="13331" width="1.6640625" style="11" customWidth="1"/>
    <col min="13332" max="13332" width="6.6640625" style="11" customWidth="1"/>
    <col min="13333" max="13333" width="7.109375" style="11" customWidth="1"/>
    <col min="13334" max="13334" width="1.6640625" style="11" customWidth="1"/>
    <col min="13335" max="13335" width="6.6640625" style="11" customWidth="1"/>
    <col min="13336" max="13336" width="7.109375" style="11" customWidth="1"/>
    <col min="13337" max="13337" width="1.6640625" style="11" customWidth="1"/>
    <col min="13338" max="13338" width="7.6640625" style="11" customWidth="1"/>
    <col min="13339" max="13339" width="6.6640625" style="11" customWidth="1"/>
    <col min="13340" max="13340" width="1.6640625" style="11" customWidth="1"/>
    <col min="13341" max="13341" width="5.44140625" style="11" customWidth="1"/>
    <col min="13342" max="13342" width="7.6640625" style="11" customWidth="1"/>
    <col min="13343" max="13343" width="1.6640625" style="11" customWidth="1"/>
    <col min="13344" max="13344" width="6.6640625" style="11" customWidth="1"/>
    <col min="13345" max="13345" width="7.109375" style="11" customWidth="1"/>
    <col min="13346" max="13346" width="1.6640625" style="11" customWidth="1"/>
    <col min="13347" max="13347" width="5.6640625" style="11" customWidth="1"/>
    <col min="13348" max="13348" width="5.88671875" style="11" customWidth="1"/>
    <col min="13349" max="13349" width="1.6640625" style="11" customWidth="1"/>
    <col min="13350" max="13350" width="6.6640625" style="11" customWidth="1"/>
    <col min="13351" max="13351" width="7.109375" style="11" customWidth="1"/>
    <col min="13352" max="13352" width="1.88671875" style="11" customWidth="1"/>
    <col min="13353" max="13568" width="9.33203125" style="11"/>
    <col min="13569" max="13569" width="34" style="11" customWidth="1"/>
    <col min="13570" max="13570" width="7.5546875" style="11" customWidth="1"/>
    <col min="13571" max="13571" width="7.33203125" style="11" customWidth="1"/>
    <col min="13572" max="13572" width="1.6640625" style="11" customWidth="1"/>
    <col min="13573" max="13573" width="6.6640625" style="11" customWidth="1"/>
    <col min="13574" max="13574" width="7.33203125" style="11" customWidth="1"/>
    <col min="13575" max="13575" width="1.6640625" style="11" customWidth="1"/>
    <col min="13576" max="13576" width="6.6640625" style="11" customWidth="1"/>
    <col min="13577" max="13577" width="7.109375" style="11" customWidth="1"/>
    <col min="13578" max="13578" width="1.6640625" style="11" customWidth="1"/>
    <col min="13579" max="13579" width="6.109375" style="11" customWidth="1"/>
    <col min="13580" max="13580" width="7.109375" style="11" customWidth="1"/>
    <col min="13581" max="13581" width="1.6640625" style="11" customWidth="1"/>
    <col min="13582" max="13582" width="6.6640625" style="11" customWidth="1"/>
    <col min="13583" max="13583" width="7.109375" style="11" customWidth="1"/>
    <col min="13584" max="13584" width="1.6640625" style="11" customWidth="1"/>
    <col min="13585" max="13585" width="6.6640625" style="11" customWidth="1"/>
    <col min="13586" max="13586" width="7.109375" style="11" customWidth="1"/>
    <col min="13587" max="13587" width="1.6640625" style="11" customWidth="1"/>
    <col min="13588" max="13588" width="6.6640625" style="11" customWidth="1"/>
    <col min="13589" max="13589" width="7.109375" style="11" customWidth="1"/>
    <col min="13590" max="13590" width="1.6640625" style="11" customWidth="1"/>
    <col min="13591" max="13591" width="6.6640625" style="11" customWidth="1"/>
    <col min="13592" max="13592" width="7.109375" style="11" customWidth="1"/>
    <col min="13593" max="13593" width="1.6640625" style="11" customWidth="1"/>
    <col min="13594" max="13594" width="7.6640625" style="11" customWidth="1"/>
    <col min="13595" max="13595" width="6.6640625" style="11" customWidth="1"/>
    <col min="13596" max="13596" width="1.6640625" style="11" customWidth="1"/>
    <col min="13597" max="13597" width="5.44140625" style="11" customWidth="1"/>
    <col min="13598" max="13598" width="7.6640625" style="11" customWidth="1"/>
    <col min="13599" max="13599" width="1.6640625" style="11" customWidth="1"/>
    <col min="13600" max="13600" width="6.6640625" style="11" customWidth="1"/>
    <col min="13601" max="13601" width="7.109375" style="11" customWidth="1"/>
    <col min="13602" max="13602" width="1.6640625" style="11" customWidth="1"/>
    <col min="13603" max="13603" width="5.6640625" style="11" customWidth="1"/>
    <col min="13604" max="13604" width="5.88671875" style="11" customWidth="1"/>
    <col min="13605" max="13605" width="1.6640625" style="11" customWidth="1"/>
    <col min="13606" max="13606" width="6.6640625" style="11" customWidth="1"/>
    <col min="13607" max="13607" width="7.109375" style="11" customWidth="1"/>
    <col min="13608" max="13608" width="1.88671875" style="11" customWidth="1"/>
    <col min="13609" max="13824" width="9.33203125" style="11"/>
    <col min="13825" max="13825" width="34" style="11" customWidth="1"/>
    <col min="13826" max="13826" width="7.5546875" style="11" customWidth="1"/>
    <col min="13827" max="13827" width="7.33203125" style="11" customWidth="1"/>
    <col min="13828" max="13828" width="1.6640625" style="11" customWidth="1"/>
    <col min="13829" max="13829" width="6.6640625" style="11" customWidth="1"/>
    <col min="13830" max="13830" width="7.33203125" style="11" customWidth="1"/>
    <col min="13831" max="13831" width="1.6640625" style="11" customWidth="1"/>
    <col min="13832" max="13832" width="6.6640625" style="11" customWidth="1"/>
    <col min="13833" max="13833" width="7.109375" style="11" customWidth="1"/>
    <col min="13834" max="13834" width="1.6640625" style="11" customWidth="1"/>
    <col min="13835" max="13835" width="6.109375" style="11" customWidth="1"/>
    <col min="13836" max="13836" width="7.109375" style="11" customWidth="1"/>
    <col min="13837" max="13837" width="1.6640625" style="11" customWidth="1"/>
    <col min="13838" max="13838" width="6.6640625" style="11" customWidth="1"/>
    <col min="13839" max="13839" width="7.109375" style="11" customWidth="1"/>
    <col min="13840" max="13840" width="1.6640625" style="11" customWidth="1"/>
    <col min="13841" max="13841" width="6.6640625" style="11" customWidth="1"/>
    <col min="13842" max="13842" width="7.109375" style="11" customWidth="1"/>
    <col min="13843" max="13843" width="1.6640625" style="11" customWidth="1"/>
    <col min="13844" max="13844" width="6.6640625" style="11" customWidth="1"/>
    <col min="13845" max="13845" width="7.109375" style="11" customWidth="1"/>
    <col min="13846" max="13846" width="1.6640625" style="11" customWidth="1"/>
    <col min="13847" max="13847" width="6.6640625" style="11" customWidth="1"/>
    <col min="13848" max="13848" width="7.109375" style="11" customWidth="1"/>
    <col min="13849" max="13849" width="1.6640625" style="11" customWidth="1"/>
    <col min="13850" max="13850" width="7.6640625" style="11" customWidth="1"/>
    <col min="13851" max="13851" width="6.6640625" style="11" customWidth="1"/>
    <col min="13852" max="13852" width="1.6640625" style="11" customWidth="1"/>
    <col min="13853" max="13853" width="5.44140625" style="11" customWidth="1"/>
    <col min="13854" max="13854" width="7.6640625" style="11" customWidth="1"/>
    <col min="13855" max="13855" width="1.6640625" style="11" customWidth="1"/>
    <col min="13856" max="13856" width="6.6640625" style="11" customWidth="1"/>
    <col min="13857" max="13857" width="7.109375" style="11" customWidth="1"/>
    <col min="13858" max="13858" width="1.6640625" style="11" customWidth="1"/>
    <col min="13859" max="13859" width="5.6640625" style="11" customWidth="1"/>
    <col min="13860" max="13860" width="5.88671875" style="11" customWidth="1"/>
    <col min="13861" max="13861" width="1.6640625" style="11" customWidth="1"/>
    <col min="13862" max="13862" width="6.6640625" style="11" customWidth="1"/>
    <col min="13863" max="13863" width="7.109375" style="11" customWidth="1"/>
    <col min="13864" max="13864" width="1.88671875" style="11" customWidth="1"/>
    <col min="13865" max="14080" width="9.33203125" style="11"/>
    <col min="14081" max="14081" width="34" style="11" customWidth="1"/>
    <col min="14082" max="14082" width="7.5546875" style="11" customWidth="1"/>
    <col min="14083" max="14083" width="7.33203125" style="11" customWidth="1"/>
    <col min="14084" max="14084" width="1.6640625" style="11" customWidth="1"/>
    <col min="14085" max="14085" width="6.6640625" style="11" customWidth="1"/>
    <col min="14086" max="14086" width="7.33203125" style="11" customWidth="1"/>
    <col min="14087" max="14087" width="1.6640625" style="11" customWidth="1"/>
    <col min="14088" max="14088" width="6.6640625" style="11" customWidth="1"/>
    <col min="14089" max="14089" width="7.109375" style="11" customWidth="1"/>
    <col min="14090" max="14090" width="1.6640625" style="11" customWidth="1"/>
    <col min="14091" max="14091" width="6.109375" style="11" customWidth="1"/>
    <col min="14092" max="14092" width="7.109375" style="11" customWidth="1"/>
    <col min="14093" max="14093" width="1.6640625" style="11" customWidth="1"/>
    <col min="14094" max="14094" width="6.6640625" style="11" customWidth="1"/>
    <col min="14095" max="14095" width="7.109375" style="11" customWidth="1"/>
    <col min="14096" max="14096" width="1.6640625" style="11" customWidth="1"/>
    <col min="14097" max="14097" width="6.6640625" style="11" customWidth="1"/>
    <col min="14098" max="14098" width="7.109375" style="11" customWidth="1"/>
    <col min="14099" max="14099" width="1.6640625" style="11" customWidth="1"/>
    <col min="14100" max="14100" width="6.6640625" style="11" customWidth="1"/>
    <col min="14101" max="14101" width="7.109375" style="11" customWidth="1"/>
    <col min="14102" max="14102" width="1.6640625" style="11" customWidth="1"/>
    <col min="14103" max="14103" width="6.6640625" style="11" customWidth="1"/>
    <col min="14104" max="14104" width="7.109375" style="11" customWidth="1"/>
    <col min="14105" max="14105" width="1.6640625" style="11" customWidth="1"/>
    <col min="14106" max="14106" width="7.6640625" style="11" customWidth="1"/>
    <col min="14107" max="14107" width="6.6640625" style="11" customWidth="1"/>
    <col min="14108" max="14108" width="1.6640625" style="11" customWidth="1"/>
    <col min="14109" max="14109" width="5.44140625" style="11" customWidth="1"/>
    <col min="14110" max="14110" width="7.6640625" style="11" customWidth="1"/>
    <col min="14111" max="14111" width="1.6640625" style="11" customWidth="1"/>
    <col min="14112" max="14112" width="6.6640625" style="11" customWidth="1"/>
    <col min="14113" max="14113" width="7.109375" style="11" customWidth="1"/>
    <col min="14114" max="14114" width="1.6640625" style="11" customWidth="1"/>
    <col min="14115" max="14115" width="5.6640625" style="11" customWidth="1"/>
    <col min="14116" max="14116" width="5.88671875" style="11" customWidth="1"/>
    <col min="14117" max="14117" width="1.6640625" style="11" customWidth="1"/>
    <col min="14118" max="14118" width="6.6640625" style="11" customWidth="1"/>
    <col min="14119" max="14119" width="7.109375" style="11" customWidth="1"/>
    <col min="14120" max="14120" width="1.88671875" style="11" customWidth="1"/>
    <col min="14121" max="14336" width="9.33203125" style="11"/>
    <col min="14337" max="14337" width="34" style="11" customWidth="1"/>
    <col min="14338" max="14338" width="7.5546875" style="11" customWidth="1"/>
    <col min="14339" max="14339" width="7.33203125" style="11" customWidth="1"/>
    <col min="14340" max="14340" width="1.6640625" style="11" customWidth="1"/>
    <col min="14341" max="14341" width="6.6640625" style="11" customWidth="1"/>
    <col min="14342" max="14342" width="7.33203125" style="11" customWidth="1"/>
    <col min="14343" max="14343" width="1.6640625" style="11" customWidth="1"/>
    <col min="14344" max="14344" width="6.6640625" style="11" customWidth="1"/>
    <col min="14345" max="14345" width="7.109375" style="11" customWidth="1"/>
    <col min="14346" max="14346" width="1.6640625" style="11" customWidth="1"/>
    <col min="14347" max="14347" width="6.109375" style="11" customWidth="1"/>
    <col min="14348" max="14348" width="7.109375" style="11" customWidth="1"/>
    <col min="14349" max="14349" width="1.6640625" style="11" customWidth="1"/>
    <col min="14350" max="14350" width="6.6640625" style="11" customWidth="1"/>
    <col min="14351" max="14351" width="7.109375" style="11" customWidth="1"/>
    <col min="14352" max="14352" width="1.6640625" style="11" customWidth="1"/>
    <col min="14353" max="14353" width="6.6640625" style="11" customWidth="1"/>
    <col min="14354" max="14354" width="7.109375" style="11" customWidth="1"/>
    <col min="14355" max="14355" width="1.6640625" style="11" customWidth="1"/>
    <col min="14356" max="14356" width="6.6640625" style="11" customWidth="1"/>
    <col min="14357" max="14357" width="7.109375" style="11" customWidth="1"/>
    <col min="14358" max="14358" width="1.6640625" style="11" customWidth="1"/>
    <col min="14359" max="14359" width="6.6640625" style="11" customWidth="1"/>
    <col min="14360" max="14360" width="7.109375" style="11" customWidth="1"/>
    <col min="14361" max="14361" width="1.6640625" style="11" customWidth="1"/>
    <col min="14362" max="14362" width="7.6640625" style="11" customWidth="1"/>
    <col min="14363" max="14363" width="6.6640625" style="11" customWidth="1"/>
    <col min="14364" max="14364" width="1.6640625" style="11" customWidth="1"/>
    <col min="14365" max="14365" width="5.44140625" style="11" customWidth="1"/>
    <col min="14366" max="14366" width="7.6640625" style="11" customWidth="1"/>
    <col min="14367" max="14367" width="1.6640625" style="11" customWidth="1"/>
    <col min="14368" max="14368" width="6.6640625" style="11" customWidth="1"/>
    <col min="14369" max="14369" width="7.109375" style="11" customWidth="1"/>
    <col min="14370" max="14370" width="1.6640625" style="11" customWidth="1"/>
    <col min="14371" max="14371" width="5.6640625" style="11" customWidth="1"/>
    <col min="14372" max="14372" width="5.88671875" style="11" customWidth="1"/>
    <col min="14373" max="14373" width="1.6640625" style="11" customWidth="1"/>
    <col min="14374" max="14374" width="6.6640625" style="11" customWidth="1"/>
    <col min="14375" max="14375" width="7.109375" style="11" customWidth="1"/>
    <col min="14376" max="14376" width="1.88671875" style="11" customWidth="1"/>
    <col min="14377" max="14592" width="9.33203125" style="11"/>
    <col min="14593" max="14593" width="34" style="11" customWidth="1"/>
    <col min="14594" max="14594" width="7.5546875" style="11" customWidth="1"/>
    <col min="14595" max="14595" width="7.33203125" style="11" customWidth="1"/>
    <col min="14596" max="14596" width="1.6640625" style="11" customWidth="1"/>
    <col min="14597" max="14597" width="6.6640625" style="11" customWidth="1"/>
    <col min="14598" max="14598" width="7.33203125" style="11" customWidth="1"/>
    <col min="14599" max="14599" width="1.6640625" style="11" customWidth="1"/>
    <col min="14600" max="14600" width="6.6640625" style="11" customWidth="1"/>
    <col min="14601" max="14601" width="7.109375" style="11" customWidth="1"/>
    <col min="14602" max="14602" width="1.6640625" style="11" customWidth="1"/>
    <col min="14603" max="14603" width="6.109375" style="11" customWidth="1"/>
    <col min="14604" max="14604" width="7.109375" style="11" customWidth="1"/>
    <col min="14605" max="14605" width="1.6640625" style="11" customWidth="1"/>
    <col min="14606" max="14606" width="6.6640625" style="11" customWidth="1"/>
    <col min="14607" max="14607" width="7.109375" style="11" customWidth="1"/>
    <col min="14608" max="14608" width="1.6640625" style="11" customWidth="1"/>
    <col min="14609" max="14609" width="6.6640625" style="11" customWidth="1"/>
    <col min="14610" max="14610" width="7.109375" style="11" customWidth="1"/>
    <col min="14611" max="14611" width="1.6640625" style="11" customWidth="1"/>
    <col min="14612" max="14612" width="6.6640625" style="11" customWidth="1"/>
    <col min="14613" max="14613" width="7.109375" style="11" customWidth="1"/>
    <col min="14614" max="14614" width="1.6640625" style="11" customWidth="1"/>
    <col min="14615" max="14615" width="6.6640625" style="11" customWidth="1"/>
    <col min="14616" max="14616" width="7.109375" style="11" customWidth="1"/>
    <col min="14617" max="14617" width="1.6640625" style="11" customWidth="1"/>
    <col min="14618" max="14618" width="7.6640625" style="11" customWidth="1"/>
    <col min="14619" max="14619" width="6.6640625" style="11" customWidth="1"/>
    <col min="14620" max="14620" width="1.6640625" style="11" customWidth="1"/>
    <col min="14621" max="14621" width="5.44140625" style="11" customWidth="1"/>
    <col min="14622" max="14622" width="7.6640625" style="11" customWidth="1"/>
    <col min="14623" max="14623" width="1.6640625" style="11" customWidth="1"/>
    <col min="14624" max="14624" width="6.6640625" style="11" customWidth="1"/>
    <col min="14625" max="14625" width="7.109375" style="11" customWidth="1"/>
    <col min="14626" max="14626" width="1.6640625" style="11" customWidth="1"/>
    <col min="14627" max="14627" width="5.6640625" style="11" customWidth="1"/>
    <col min="14628" max="14628" width="5.88671875" style="11" customWidth="1"/>
    <col min="14629" max="14629" width="1.6640625" style="11" customWidth="1"/>
    <col min="14630" max="14630" width="6.6640625" style="11" customWidth="1"/>
    <col min="14631" max="14631" width="7.109375" style="11" customWidth="1"/>
    <col min="14632" max="14632" width="1.88671875" style="11" customWidth="1"/>
    <col min="14633" max="14848" width="9.33203125" style="11"/>
    <col min="14849" max="14849" width="34" style="11" customWidth="1"/>
    <col min="14850" max="14850" width="7.5546875" style="11" customWidth="1"/>
    <col min="14851" max="14851" width="7.33203125" style="11" customWidth="1"/>
    <col min="14852" max="14852" width="1.6640625" style="11" customWidth="1"/>
    <col min="14853" max="14853" width="6.6640625" style="11" customWidth="1"/>
    <col min="14854" max="14854" width="7.33203125" style="11" customWidth="1"/>
    <col min="14855" max="14855" width="1.6640625" style="11" customWidth="1"/>
    <col min="14856" max="14856" width="6.6640625" style="11" customWidth="1"/>
    <col min="14857" max="14857" width="7.109375" style="11" customWidth="1"/>
    <col min="14858" max="14858" width="1.6640625" style="11" customWidth="1"/>
    <col min="14859" max="14859" width="6.109375" style="11" customWidth="1"/>
    <col min="14860" max="14860" width="7.109375" style="11" customWidth="1"/>
    <col min="14861" max="14861" width="1.6640625" style="11" customWidth="1"/>
    <col min="14862" max="14862" width="6.6640625" style="11" customWidth="1"/>
    <col min="14863" max="14863" width="7.109375" style="11" customWidth="1"/>
    <col min="14864" max="14864" width="1.6640625" style="11" customWidth="1"/>
    <col min="14865" max="14865" width="6.6640625" style="11" customWidth="1"/>
    <col min="14866" max="14866" width="7.109375" style="11" customWidth="1"/>
    <col min="14867" max="14867" width="1.6640625" style="11" customWidth="1"/>
    <col min="14868" max="14868" width="6.6640625" style="11" customWidth="1"/>
    <col min="14869" max="14869" width="7.109375" style="11" customWidth="1"/>
    <col min="14870" max="14870" width="1.6640625" style="11" customWidth="1"/>
    <col min="14871" max="14871" width="6.6640625" style="11" customWidth="1"/>
    <col min="14872" max="14872" width="7.109375" style="11" customWidth="1"/>
    <col min="14873" max="14873" width="1.6640625" style="11" customWidth="1"/>
    <col min="14874" max="14874" width="7.6640625" style="11" customWidth="1"/>
    <col min="14875" max="14875" width="6.6640625" style="11" customWidth="1"/>
    <col min="14876" max="14876" width="1.6640625" style="11" customWidth="1"/>
    <col min="14877" max="14877" width="5.44140625" style="11" customWidth="1"/>
    <col min="14878" max="14878" width="7.6640625" style="11" customWidth="1"/>
    <col min="14879" max="14879" width="1.6640625" style="11" customWidth="1"/>
    <col min="14880" max="14880" width="6.6640625" style="11" customWidth="1"/>
    <col min="14881" max="14881" width="7.109375" style="11" customWidth="1"/>
    <col min="14882" max="14882" width="1.6640625" style="11" customWidth="1"/>
    <col min="14883" max="14883" width="5.6640625" style="11" customWidth="1"/>
    <col min="14884" max="14884" width="5.88671875" style="11" customWidth="1"/>
    <col min="14885" max="14885" width="1.6640625" style="11" customWidth="1"/>
    <col min="14886" max="14886" width="6.6640625" style="11" customWidth="1"/>
    <col min="14887" max="14887" width="7.109375" style="11" customWidth="1"/>
    <col min="14888" max="14888" width="1.88671875" style="11" customWidth="1"/>
    <col min="14889" max="15104" width="9.33203125" style="11"/>
    <col min="15105" max="15105" width="34" style="11" customWidth="1"/>
    <col min="15106" max="15106" width="7.5546875" style="11" customWidth="1"/>
    <col min="15107" max="15107" width="7.33203125" style="11" customWidth="1"/>
    <col min="15108" max="15108" width="1.6640625" style="11" customWidth="1"/>
    <col min="15109" max="15109" width="6.6640625" style="11" customWidth="1"/>
    <col min="15110" max="15110" width="7.33203125" style="11" customWidth="1"/>
    <col min="15111" max="15111" width="1.6640625" style="11" customWidth="1"/>
    <col min="15112" max="15112" width="6.6640625" style="11" customWidth="1"/>
    <col min="15113" max="15113" width="7.109375" style="11" customWidth="1"/>
    <col min="15114" max="15114" width="1.6640625" style="11" customWidth="1"/>
    <col min="15115" max="15115" width="6.109375" style="11" customWidth="1"/>
    <col min="15116" max="15116" width="7.109375" style="11" customWidth="1"/>
    <col min="15117" max="15117" width="1.6640625" style="11" customWidth="1"/>
    <col min="15118" max="15118" width="6.6640625" style="11" customWidth="1"/>
    <col min="15119" max="15119" width="7.109375" style="11" customWidth="1"/>
    <col min="15120" max="15120" width="1.6640625" style="11" customWidth="1"/>
    <col min="15121" max="15121" width="6.6640625" style="11" customWidth="1"/>
    <col min="15122" max="15122" width="7.109375" style="11" customWidth="1"/>
    <col min="15123" max="15123" width="1.6640625" style="11" customWidth="1"/>
    <col min="15124" max="15124" width="6.6640625" style="11" customWidth="1"/>
    <col min="15125" max="15125" width="7.109375" style="11" customWidth="1"/>
    <col min="15126" max="15126" width="1.6640625" style="11" customWidth="1"/>
    <col min="15127" max="15127" width="6.6640625" style="11" customWidth="1"/>
    <col min="15128" max="15128" width="7.109375" style="11" customWidth="1"/>
    <col min="15129" max="15129" width="1.6640625" style="11" customWidth="1"/>
    <col min="15130" max="15130" width="7.6640625" style="11" customWidth="1"/>
    <col min="15131" max="15131" width="6.6640625" style="11" customWidth="1"/>
    <col min="15132" max="15132" width="1.6640625" style="11" customWidth="1"/>
    <col min="15133" max="15133" width="5.44140625" style="11" customWidth="1"/>
    <col min="15134" max="15134" width="7.6640625" style="11" customWidth="1"/>
    <col min="15135" max="15135" width="1.6640625" style="11" customWidth="1"/>
    <col min="15136" max="15136" width="6.6640625" style="11" customWidth="1"/>
    <col min="15137" max="15137" width="7.109375" style="11" customWidth="1"/>
    <col min="15138" max="15138" width="1.6640625" style="11" customWidth="1"/>
    <col min="15139" max="15139" width="5.6640625" style="11" customWidth="1"/>
    <col min="15140" max="15140" width="5.88671875" style="11" customWidth="1"/>
    <col min="15141" max="15141" width="1.6640625" style="11" customWidth="1"/>
    <col min="15142" max="15142" width="6.6640625" style="11" customWidth="1"/>
    <col min="15143" max="15143" width="7.109375" style="11" customWidth="1"/>
    <col min="15144" max="15144" width="1.88671875" style="11" customWidth="1"/>
    <col min="15145" max="15360" width="9.33203125" style="11"/>
    <col min="15361" max="15361" width="34" style="11" customWidth="1"/>
    <col min="15362" max="15362" width="7.5546875" style="11" customWidth="1"/>
    <col min="15363" max="15363" width="7.33203125" style="11" customWidth="1"/>
    <col min="15364" max="15364" width="1.6640625" style="11" customWidth="1"/>
    <col min="15365" max="15365" width="6.6640625" style="11" customWidth="1"/>
    <col min="15366" max="15366" width="7.33203125" style="11" customWidth="1"/>
    <col min="15367" max="15367" width="1.6640625" style="11" customWidth="1"/>
    <col min="15368" max="15368" width="6.6640625" style="11" customWidth="1"/>
    <col min="15369" max="15369" width="7.109375" style="11" customWidth="1"/>
    <col min="15370" max="15370" width="1.6640625" style="11" customWidth="1"/>
    <col min="15371" max="15371" width="6.109375" style="11" customWidth="1"/>
    <col min="15372" max="15372" width="7.109375" style="11" customWidth="1"/>
    <col min="15373" max="15373" width="1.6640625" style="11" customWidth="1"/>
    <col min="15374" max="15374" width="6.6640625" style="11" customWidth="1"/>
    <col min="15375" max="15375" width="7.109375" style="11" customWidth="1"/>
    <col min="15376" max="15376" width="1.6640625" style="11" customWidth="1"/>
    <col min="15377" max="15377" width="6.6640625" style="11" customWidth="1"/>
    <col min="15378" max="15378" width="7.109375" style="11" customWidth="1"/>
    <col min="15379" max="15379" width="1.6640625" style="11" customWidth="1"/>
    <col min="15380" max="15380" width="6.6640625" style="11" customWidth="1"/>
    <col min="15381" max="15381" width="7.109375" style="11" customWidth="1"/>
    <col min="15382" max="15382" width="1.6640625" style="11" customWidth="1"/>
    <col min="15383" max="15383" width="6.6640625" style="11" customWidth="1"/>
    <col min="15384" max="15384" width="7.109375" style="11" customWidth="1"/>
    <col min="15385" max="15385" width="1.6640625" style="11" customWidth="1"/>
    <col min="15386" max="15386" width="7.6640625" style="11" customWidth="1"/>
    <col min="15387" max="15387" width="6.6640625" style="11" customWidth="1"/>
    <col min="15388" max="15388" width="1.6640625" style="11" customWidth="1"/>
    <col min="15389" max="15389" width="5.44140625" style="11" customWidth="1"/>
    <col min="15390" max="15390" width="7.6640625" style="11" customWidth="1"/>
    <col min="15391" max="15391" width="1.6640625" style="11" customWidth="1"/>
    <col min="15392" max="15392" width="6.6640625" style="11" customWidth="1"/>
    <col min="15393" max="15393" width="7.109375" style="11" customWidth="1"/>
    <col min="15394" max="15394" width="1.6640625" style="11" customWidth="1"/>
    <col min="15395" max="15395" width="5.6640625" style="11" customWidth="1"/>
    <col min="15396" max="15396" width="5.88671875" style="11" customWidth="1"/>
    <col min="15397" max="15397" width="1.6640625" style="11" customWidth="1"/>
    <col min="15398" max="15398" width="6.6640625" style="11" customWidth="1"/>
    <col min="15399" max="15399" width="7.109375" style="11" customWidth="1"/>
    <col min="15400" max="15400" width="1.88671875" style="11" customWidth="1"/>
    <col min="15401" max="15616" width="9.33203125" style="11"/>
    <col min="15617" max="15617" width="34" style="11" customWidth="1"/>
    <col min="15618" max="15618" width="7.5546875" style="11" customWidth="1"/>
    <col min="15619" max="15619" width="7.33203125" style="11" customWidth="1"/>
    <col min="15620" max="15620" width="1.6640625" style="11" customWidth="1"/>
    <col min="15621" max="15621" width="6.6640625" style="11" customWidth="1"/>
    <col min="15622" max="15622" width="7.33203125" style="11" customWidth="1"/>
    <col min="15623" max="15623" width="1.6640625" style="11" customWidth="1"/>
    <col min="15624" max="15624" width="6.6640625" style="11" customWidth="1"/>
    <col min="15625" max="15625" width="7.109375" style="11" customWidth="1"/>
    <col min="15626" max="15626" width="1.6640625" style="11" customWidth="1"/>
    <col min="15627" max="15627" width="6.109375" style="11" customWidth="1"/>
    <col min="15628" max="15628" width="7.109375" style="11" customWidth="1"/>
    <col min="15629" max="15629" width="1.6640625" style="11" customWidth="1"/>
    <col min="15630" max="15630" width="6.6640625" style="11" customWidth="1"/>
    <col min="15631" max="15631" width="7.109375" style="11" customWidth="1"/>
    <col min="15632" max="15632" width="1.6640625" style="11" customWidth="1"/>
    <col min="15633" max="15633" width="6.6640625" style="11" customWidth="1"/>
    <col min="15634" max="15634" width="7.109375" style="11" customWidth="1"/>
    <col min="15635" max="15635" width="1.6640625" style="11" customWidth="1"/>
    <col min="15636" max="15636" width="6.6640625" style="11" customWidth="1"/>
    <col min="15637" max="15637" width="7.109375" style="11" customWidth="1"/>
    <col min="15638" max="15638" width="1.6640625" style="11" customWidth="1"/>
    <col min="15639" max="15639" width="6.6640625" style="11" customWidth="1"/>
    <col min="15640" max="15640" width="7.109375" style="11" customWidth="1"/>
    <col min="15641" max="15641" width="1.6640625" style="11" customWidth="1"/>
    <col min="15642" max="15642" width="7.6640625" style="11" customWidth="1"/>
    <col min="15643" max="15643" width="6.6640625" style="11" customWidth="1"/>
    <col min="15644" max="15644" width="1.6640625" style="11" customWidth="1"/>
    <col min="15645" max="15645" width="5.44140625" style="11" customWidth="1"/>
    <col min="15646" max="15646" width="7.6640625" style="11" customWidth="1"/>
    <col min="15647" max="15647" width="1.6640625" style="11" customWidth="1"/>
    <col min="15648" max="15648" width="6.6640625" style="11" customWidth="1"/>
    <col min="15649" max="15649" width="7.109375" style="11" customWidth="1"/>
    <col min="15650" max="15650" width="1.6640625" style="11" customWidth="1"/>
    <col min="15651" max="15651" width="5.6640625" style="11" customWidth="1"/>
    <col min="15652" max="15652" width="5.88671875" style="11" customWidth="1"/>
    <col min="15653" max="15653" width="1.6640625" style="11" customWidth="1"/>
    <col min="15654" max="15654" width="6.6640625" style="11" customWidth="1"/>
    <col min="15655" max="15655" width="7.109375" style="11" customWidth="1"/>
    <col min="15656" max="15656" width="1.88671875" style="11" customWidth="1"/>
    <col min="15657" max="15872" width="9.33203125" style="11"/>
    <col min="15873" max="15873" width="34" style="11" customWidth="1"/>
    <col min="15874" max="15874" width="7.5546875" style="11" customWidth="1"/>
    <col min="15875" max="15875" width="7.33203125" style="11" customWidth="1"/>
    <col min="15876" max="15876" width="1.6640625" style="11" customWidth="1"/>
    <col min="15877" max="15877" width="6.6640625" style="11" customWidth="1"/>
    <col min="15878" max="15878" width="7.33203125" style="11" customWidth="1"/>
    <col min="15879" max="15879" width="1.6640625" style="11" customWidth="1"/>
    <col min="15880" max="15880" width="6.6640625" style="11" customWidth="1"/>
    <col min="15881" max="15881" width="7.109375" style="11" customWidth="1"/>
    <col min="15882" max="15882" width="1.6640625" style="11" customWidth="1"/>
    <col min="15883" max="15883" width="6.109375" style="11" customWidth="1"/>
    <col min="15884" max="15884" width="7.109375" style="11" customWidth="1"/>
    <col min="15885" max="15885" width="1.6640625" style="11" customWidth="1"/>
    <col min="15886" max="15886" width="6.6640625" style="11" customWidth="1"/>
    <col min="15887" max="15887" width="7.109375" style="11" customWidth="1"/>
    <col min="15888" max="15888" width="1.6640625" style="11" customWidth="1"/>
    <col min="15889" max="15889" width="6.6640625" style="11" customWidth="1"/>
    <col min="15890" max="15890" width="7.109375" style="11" customWidth="1"/>
    <col min="15891" max="15891" width="1.6640625" style="11" customWidth="1"/>
    <col min="15892" max="15892" width="6.6640625" style="11" customWidth="1"/>
    <col min="15893" max="15893" width="7.109375" style="11" customWidth="1"/>
    <col min="15894" max="15894" width="1.6640625" style="11" customWidth="1"/>
    <col min="15895" max="15895" width="6.6640625" style="11" customWidth="1"/>
    <col min="15896" max="15896" width="7.109375" style="11" customWidth="1"/>
    <col min="15897" max="15897" width="1.6640625" style="11" customWidth="1"/>
    <col min="15898" max="15898" width="7.6640625" style="11" customWidth="1"/>
    <col min="15899" max="15899" width="6.6640625" style="11" customWidth="1"/>
    <col min="15900" max="15900" width="1.6640625" style="11" customWidth="1"/>
    <col min="15901" max="15901" width="5.44140625" style="11" customWidth="1"/>
    <col min="15902" max="15902" width="7.6640625" style="11" customWidth="1"/>
    <col min="15903" max="15903" width="1.6640625" style="11" customWidth="1"/>
    <col min="15904" max="15904" width="6.6640625" style="11" customWidth="1"/>
    <col min="15905" max="15905" width="7.109375" style="11" customWidth="1"/>
    <col min="15906" max="15906" width="1.6640625" style="11" customWidth="1"/>
    <col min="15907" max="15907" width="5.6640625" style="11" customWidth="1"/>
    <col min="15908" max="15908" width="5.88671875" style="11" customWidth="1"/>
    <col min="15909" max="15909" width="1.6640625" style="11" customWidth="1"/>
    <col min="15910" max="15910" width="6.6640625" style="11" customWidth="1"/>
    <col min="15911" max="15911" width="7.109375" style="11" customWidth="1"/>
    <col min="15912" max="15912" width="1.88671875" style="11" customWidth="1"/>
    <col min="15913" max="16128" width="9.33203125" style="11"/>
    <col min="16129" max="16129" width="34" style="11" customWidth="1"/>
    <col min="16130" max="16130" width="7.5546875" style="11" customWidth="1"/>
    <col min="16131" max="16131" width="7.33203125" style="11" customWidth="1"/>
    <col min="16132" max="16132" width="1.6640625" style="11" customWidth="1"/>
    <col min="16133" max="16133" width="6.6640625" style="11" customWidth="1"/>
    <col min="16134" max="16134" width="7.33203125" style="11" customWidth="1"/>
    <col min="16135" max="16135" width="1.6640625" style="11" customWidth="1"/>
    <col min="16136" max="16136" width="6.6640625" style="11" customWidth="1"/>
    <col min="16137" max="16137" width="7.109375" style="11" customWidth="1"/>
    <col min="16138" max="16138" width="1.6640625" style="11" customWidth="1"/>
    <col min="16139" max="16139" width="6.109375" style="11" customWidth="1"/>
    <col min="16140" max="16140" width="7.109375" style="11" customWidth="1"/>
    <col min="16141" max="16141" width="1.6640625" style="11" customWidth="1"/>
    <col min="16142" max="16142" width="6.6640625" style="11" customWidth="1"/>
    <col min="16143" max="16143" width="7.109375" style="11" customWidth="1"/>
    <col min="16144" max="16144" width="1.6640625" style="11" customWidth="1"/>
    <col min="16145" max="16145" width="6.6640625" style="11" customWidth="1"/>
    <col min="16146" max="16146" width="7.109375" style="11" customWidth="1"/>
    <col min="16147" max="16147" width="1.6640625" style="11" customWidth="1"/>
    <col min="16148" max="16148" width="6.6640625" style="11" customWidth="1"/>
    <col min="16149" max="16149" width="7.109375" style="11" customWidth="1"/>
    <col min="16150" max="16150" width="1.6640625" style="11" customWidth="1"/>
    <col min="16151" max="16151" width="6.6640625" style="11" customWidth="1"/>
    <col min="16152" max="16152" width="7.109375" style="11" customWidth="1"/>
    <col min="16153" max="16153" width="1.6640625" style="11" customWidth="1"/>
    <col min="16154" max="16154" width="7.6640625" style="11" customWidth="1"/>
    <col min="16155" max="16155" width="6.6640625" style="11" customWidth="1"/>
    <col min="16156" max="16156" width="1.6640625" style="11" customWidth="1"/>
    <col min="16157" max="16157" width="5.44140625" style="11" customWidth="1"/>
    <col min="16158" max="16158" width="7.6640625" style="11" customWidth="1"/>
    <col min="16159" max="16159" width="1.6640625" style="11" customWidth="1"/>
    <col min="16160" max="16160" width="6.6640625" style="11" customWidth="1"/>
    <col min="16161" max="16161" width="7.109375" style="11" customWidth="1"/>
    <col min="16162" max="16162" width="1.6640625" style="11" customWidth="1"/>
    <col min="16163" max="16163" width="5.6640625" style="11" customWidth="1"/>
    <col min="16164" max="16164" width="5.88671875" style="11" customWidth="1"/>
    <col min="16165" max="16165" width="1.6640625" style="11" customWidth="1"/>
    <col min="16166" max="16166" width="6.6640625" style="11" customWidth="1"/>
    <col min="16167" max="16167" width="7.109375" style="11" customWidth="1"/>
    <col min="16168" max="16168" width="1.88671875" style="11" customWidth="1"/>
    <col min="16169" max="16384" width="9.33203125" style="11"/>
  </cols>
  <sheetData>
    <row r="1" spans="1:40">
      <c r="A1" s="11" t="s">
        <v>126</v>
      </c>
    </row>
    <row r="2" spans="1:40">
      <c r="A2" s="11" t="s">
        <v>298</v>
      </c>
    </row>
    <row r="3" spans="1:40" ht="10.5" customHeight="1"/>
    <row r="4" spans="1:40" ht="12.6" customHeight="1">
      <c r="A4" s="11" t="s">
        <v>615</v>
      </c>
    </row>
    <row r="5" spans="1:40" ht="6.6" customHeight="1" thickBot="1"/>
    <row r="6" spans="1:40" ht="7.5" customHeight="1">
      <c r="A6" s="44"/>
      <c r="B6" s="167"/>
      <c r="C6" s="44"/>
      <c r="D6" s="44"/>
      <c r="E6" s="44"/>
      <c r="F6" s="44"/>
      <c r="G6" s="44"/>
      <c r="H6" s="44"/>
      <c r="I6" s="44"/>
      <c r="J6" s="44"/>
      <c r="K6" s="44"/>
      <c r="L6" s="44"/>
      <c r="M6" s="44"/>
      <c r="N6" s="167"/>
      <c r="O6" s="44"/>
      <c r="P6" s="44"/>
      <c r="Q6" s="167"/>
      <c r="R6" s="44"/>
      <c r="S6" s="44"/>
      <c r="T6" s="44"/>
      <c r="U6" s="44"/>
      <c r="V6" s="44"/>
      <c r="W6" s="44"/>
      <c r="X6" s="44"/>
      <c r="Y6" s="44"/>
      <c r="Z6" s="44"/>
      <c r="AA6" s="44"/>
      <c r="AB6" s="44"/>
      <c r="AC6" s="44"/>
      <c r="AD6" s="44"/>
      <c r="AE6" s="44"/>
      <c r="AF6" s="44"/>
      <c r="AG6" s="44"/>
      <c r="AH6" s="44"/>
      <c r="AI6" s="44"/>
      <c r="AJ6" s="44"/>
      <c r="AK6" s="44"/>
      <c r="AL6" s="44"/>
      <c r="AM6" s="44"/>
      <c r="AN6" s="44"/>
    </row>
    <row r="7" spans="1:40" ht="52.95" customHeight="1">
      <c r="A7" s="160" t="s">
        <v>616</v>
      </c>
      <c r="B7" s="218" t="s">
        <v>617</v>
      </c>
      <c r="E7" s="219" t="s">
        <v>618</v>
      </c>
      <c r="F7" s="219"/>
      <c r="H7" s="220" t="s">
        <v>619</v>
      </c>
      <c r="I7" s="220"/>
      <c r="K7" s="220" t="s">
        <v>620</v>
      </c>
      <c r="L7" s="220"/>
      <c r="N7" s="220" t="s">
        <v>621</v>
      </c>
      <c r="O7" s="220"/>
      <c r="Q7" s="220" t="s">
        <v>622</v>
      </c>
      <c r="R7" s="220"/>
      <c r="T7" s="220" t="s">
        <v>623</v>
      </c>
      <c r="U7" s="220"/>
      <c r="W7" s="220" t="s">
        <v>624</v>
      </c>
      <c r="X7" s="220"/>
      <c r="Z7" s="170" t="s">
        <v>625</v>
      </c>
      <c r="AA7" s="170"/>
      <c r="AC7" s="220" t="s">
        <v>626</v>
      </c>
      <c r="AD7" s="220"/>
      <c r="AF7" s="170" t="s">
        <v>627</v>
      </c>
      <c r="AG7" s="170"/>
      <c r="AI7" s="170" t="s">
        <v>628</v>
      </c>
      <c r="AJ7" s="170"/>
      <c r="AL7" s="220" t="s">
        <v>629</v>
      </c>
      <c r="AM7" s="220"/>
    </row>
    <row r="8" spans="1:40" ht="14.4" customHeight="1">
      <c r="A8" s="160" t="s">
        <v>630</v>
      </c>
      <c r="B8" s="171" t="s">
        <v>490</v>
      </c>
      <c r="C8" s="55" t="s">
        <v>491</v>
      </c>
      <c r="D8" s="43"/>
      <c r="E8" s="171" t="s">
        <v>490</v>
      </c>
      <c r="F8" s="55" t="s">
        <v>491</v>
      </c>
      <c r="G8" s="43"/>
      <c r="H8" s="171" t="s">
        <v>490</v>
      </c>
      <c r="I8" s="55" t="s">
        <v>491</v>
      </c>
      <c r="J8" s="43"/>
      <c r="K8" s="171" t="s">
        <v>490</v>
      </c>
      <c r="L8" s="55" t="s">
        <v>491</v>
      </c>
      <c r="M8" s="43"/>
      <c r="N8" s="171" t="s">
        <v>41</v>
      </c>
      <c r="O8" s="55" t="s">
        <v>42</v>
      </c>
      <c r="P8" s="43"/>
      <c r="Q8" s="171" t="s">
        <v>41</v>
      </c>
      <c r="R8" s="55" t="s">
        <v>42</v>
      </c>
      <c r="S8" s="43"/>
      <c r="T8" s="171" t="s">
        <v>41</v>
      </c>
      <c r="U8" s="55" t="s">
        <v>42</v>
      </c>
      <c r="W8" s="171" t="s">
        <v>41</v>
      </c>
      <c r="X8" s="55" t="s">
        <v>42</v>
      </c>
      <c r="Z8" s="171" t="s">
        <v>41</v>
      </c>
      <c r="AA8" s="55" t="s">
        <v>42</v>
      </c>
      <c r="AC8" s="171" t="s">
        <v>41</v>
      </c>
      <c r="AD8" s="55" t="s">
        <v>42</v>
      </c>
      <c r="AF8" s="171" t="s">
        <v>41</v>
      </c>
      <c r="AG8" s="55" t="s">
        <v>42</v>
      </c>
      <c r="AI8" s="171" t="s">
        <v>41</v>
      </c>
      <c r="AJ8" s="55" t="s">
        <v>42</v>
      </c>
      <c r="AL8" s="171" t="s">
        <v>41</v>
      </c>
      <c r="AM8" s="55" t="s">
        <v>42</v>
      </c>
    </row>
    <row r="9" spans="1:40" ht="7.5" customHeight="1" thickBot="1">
      <c r="A9" s="56"/>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row>
    <row r="10" spans="1:40" ht="7.5" customHeight="1"/>
    <row r="11" spans="1:40" ht="20.100000000000001" customHeight="1">
      <c r="A11" s="16" t="s">
        <v>37</v>
      </c>
      <c r="B11" s="82">
        <f>SUM(B12:B45)</f>
        <v>137301</v>
      </c>
      <c r="C11" s="37">
        <f>IF(A11&lt;&gt;0,B11/$B$11*100,"")</f>
        <v>100</v>
      </c>
      <c r="D11" s="82"/>
      <c r="E11" s="82">
        <f>SUM(E12:E45)</f>
        <v>49700</v>
      </c>
      <c r="F11" s="37">
        <f>IF($A11&lt;&gt;"",E11/$B11*100,"")</f>
        <v>36.197842695974536</v>
      </c>
      <c r="H11" s="82">
        <f>SUM(H12:H45)</f>
        <v>30781</v>
      </c>
      <c r="I11" s="37">
        <f>IF($A11&lt;&gt;"",H11/$B11*100,"")</f>
        <v>22.41862768661554</v>
      </c>
      <c r="K11" s="82">
        <f>SUM(K12:K45)</f>
        <v>1607</v>
      </c>
      <c r="L11" s="37">
        <f>IF($A11&lt;&gt;"",K11/$B11*100,"")</f>
        <v>1.1704211913970035</v>
      </c>
      <c r="N11" s="82">
        <f>SUM(N12:N45)</f>
        <v>2125</v>
      </c>
      <c r="O11" s="37">
        <f>IF($A11&lt;&gt;"",N11/$B11*100,"")</f>
        <v>1.5476944814677243</v>
      </c>
      <c r="Q11" s="82">
        <f>SUM(Q12:Q45)</f>
        <v>2377</v>
      </c>
      <c r="R11" s="37">
        <f>IF($A11&lt;&gt;"",Q11/$B11*100,"")</f>
        <v>1.731232838799426</v>
      </c>
      <c r="T11" s="82">
        <f>SUM(T12:T45)</f>
        <v>21</v>
      </c>
      <c r="U11" s="37">
        <f>IF($A11&lt;&gt;"",T11/$B11*100,"")</f>
        <v>1.5294863110975157E-2</v>
      </c>
      <c r="W11" s="82">
        <f>SUM(W12:W45)</f>
        <v>3954</v>
      </c>
      <c r="X11" s="37">
        <f>IF($A11&lt;&gt;"",W11/$B11*100,"")</f>
        <v>2.8798042257521796</v>
      </c>
      <c r="Z11" s="82">
        <f>SUM(Z12:Z45)</f>
        <v>3357</v>
      </c>
      <c r="AA11" s="37">
        <f>IF($A11&lt;&gt;"",Z11/$B11*100,"")</f>
        <v>2.4449931173116002</v>
      </c>
      <c r="AC11" s="82">
        <f>SUM(AC12:AC45)</f>
        <v>235</v>
      </c>
      <c r="AD11" s="37">
        <f>IF($A11&lt;&gt;"",AC11/$B11*100,"")</f>
        <v>0.1711568014799601</v>
      </c>
      <c r="AF11" s="82">
        <f>SUM(AF12:AF45)</f>
        <v>1458</v>
      </c>
      <c r="AG11" s="37">
        <f>IF($A11&lt;&gt;"",AF11/$B11*100,"")</f>
        <v>1.0619004959905609</v>
      </c>
      <c r="AI11" s="82">
        <f>SUM(AI12:AI45)</f>
        <v>5151</v>
      </c>
      <c r="AJ11" s="37">
        <f>IF($A11&lt;&gt;"",AI11/$B11*100,"")</f>
        <v>3.7516114230777635</v>
      </c>
      <c r="AL11" s="82">
        <f>SUM(AL12:AL45)</f>
        <v>36535</v>
      </c>
      <c r="AM11" s="37">
        <f>IF($A11&lt;&gt;"",AL11/$B11*100,"")</f>
        <v>26.609420179022731</v>
      </c>
    </row>
    <row r="12" spans="1:40" ht="20.100000000000001" customHeight="1">
      <c r="A12" s="177" t="s">
        <v>492</v>
      </c>
      <c r="B12" s="121">
        <f>E12+H12+K12+N12+Q12+T12+W12+Z12+AC12+AF12+AI12+AL12</f>
        <v>9304</v>
      </c>
      <c r="C12" s="37">
        <f t="shared" ref="C12:C45" si="0">IF(A12&lt;&gt;0,B12/$B$11*100,"")</f>
        <v>6.7763526849768025</v>
      </c>
      <c r="E12" s="221">
        <v>3877</v>
      </c>
      <c r="F12" s="37">
        <f t="shared" ref="F12:F45" si="1">IF($A12&lt;&gt;"",E12/$B12*100,"")</f>
        <v>41.670249355116077</v>
      </c>
      <c r="G12" s="82"/>
      <c r="H12" s="221">
        <v>3068</v>
      </c>
      <c r="I12" s="37">
        <f>IF($A12&lt;&gt;"",H12/$B12*100,"")</f>
        <v>32.975064488392093</v>
      </c>
      <c r="J12" s="202"/>
      <c r="K12" s="221">
        <v>50</v>
      </c>
      <c r="L12" s="37">
        <f t="shared" ref="L12:L45" si="2">IF($A12&lt;&gt;"",K12/$B12*100,"")</f>
        <v>0.53740326741186584</v>
      </c>
      <c r="M12" s="202"/>
      <c r="N12" s="173">
        <v>193</v>
      </c>
      <c r="O12" s="37">
        <f t="shared" ref="O12:O45" si="3">IF($A12&lt;&gt;"",N12/$B12*100,"")</f>
        <v>2.0743766122098024</v>
      </c>
      <c r="P12" s="202"/>
      <c r="Q12" s="173">
        <v>228</v>
      </c>
      <c r="R12" s="37">
        <f t="shared" ref="R12:R45" si="4">IF($A12&lt;&gt;"",Q12/$B12*100,"")</f>
        <v>2.4505588993981084</v>
      </c>
      <c r="S12" s="202"/>
      <c r="T12" s="173">
        <v>0</v>
      </c>
      <c r="U12" s="37">
        <f t="shared" ref="U12:U37" si="5">IF($A12&lt;&gt;"",T12/$B12*100,"")</f>
        <v>0</v>
      </c>
      <c r="V12" s="202"/>
      <c r="W12" s="173">
        <v>263</v>
      </c>
      <c r="X12" s="37">
        <f t="shared" ref="X12:X45" si="6">IF($A12&lt;&gt;"",W12/$B12*100,"")</f>
        <v>2.8267411865864145</v>
      </c>
      <c r="Y12" s="202"/>
      <c r="Z12" s="173">
        <v>188</v>
      </c>
      <c r="AA12" s="37">
        <f t="shared" ref="AA12:AA44" si="7">IF($A12&lt;&gt;"",Z12/$B12*100,"")</f>
        <v>2.0206362854686155</v>
      </c>
      <c r="AB12" s="202"/>
      <c r="AC12" s="173">
        <v>0</v>
      </c>
      <c r="AD12" s="37">
        <f t="shared" ref="AD12:AD37" si="8">IF($A12&lt;&gt;"",AC12/$B12*100,"")</f>
        <v>0</v>
      </c>
      <c r="AE12" s="202"/>
      <c r="AF12" s="173">
        <v>1</v>
      </c>
      <c r="AG12" s="37">
        <f t="shared" ref="AG12:AG37" si="9">IF($A12&lt;&gt;"",AF12/$B12*100,"")</f>
        <v>1.0748065348237317E-2</v>
      </c>
      <c r="AH12" s="202"/>
      <c r="AI12" s="173">
        <v>149</v>
      </c>
      <c r="AJ12" s="37">
        <f t="shared" ref="AJ12:AJ44" si="10">IF($A12&lt;&gt;"",AI12/$B12*100,"")</f>
        <v>1.6014617368873603</v>
      </c>
      <c r="AK12" s="202"/>
      <c r="AL12" s="173">
        <v>1287</v>
      </c>
      <c r="AM12" s="37">
        <f t="shared" ref="AM12:AM45" si="11">IF($A12&lt;&gt;"",AL12/$B12*100,"")</f>
        <v>13.832760103181426</v>
      </c>
      <c r="AN12" s="202"/>
    </row>
    <row r="13" spans="1:40" ht="20.100000000000001" customHeight="1">
      <c r="A13" s="177" t="s">
        <v>493</v>
      </c>
      <c r="B13" s="121">
        <f t="shared" ref="B13:B45" si="12">E13+H13+K13+N13+Q13+T13+W13+Z13+AC13+AF13+AI13+AL13</f>
        <v>1713</v>
      </c>
      <c r="C13" s="37">
        <f t="shared" si="0"/>
        <v>1.2476238337666878</v>
      </c>
      <c r="E13" s="221">
        <v>355</v>
      </c>
      <c r="F13" s="37">
        <f t="shared" si="1"/>
        <v>20.723876240513718</v>
      </c>
      <c r="G13" s="82"/>
      <c r="H13" s="221">
        <v>400</v>
      </c>
      <c r="I13" s="37">
        <f t="shared" ref="I13:I45" si="13">IF($A13&lt;&gt;"",H13/$B13*100,"")</f>
        <v>23.350846468184471</v>
      </c>
      <c r="J13" s="202"/>
      <c r="K13" s="221">
        <v>3</v>
      </c>
      <c r="L13" s="37">
        <f t="shared" si="2"/>
        <v>0.17513134851138354</v>
      </c>
      <c r="M13" s="202"/>
      <c r="N13" s="173">
        <v>0</v>
      </c>
      <c r="O13" s="37">
        <f t="shared" si="3"/>
        <v>0</v>
      </c>
      <c r="P13" s="202"/>
      <c r="Q13" s="173">
        <v>20</v>
      </c>
      <c r="R13" s="37">
        <f t="shared" si="4"/>
        <v>1.1675423234092235</v>
      </c>
      <c r="S13" s="202"/>
      <c r="T13" s="173">
        <v>0</v>
      </c>
      <c r="U13" s="37">
        <f t="shared" si="5"/>
        <v>0</v>
      </c>
      <c r="V13" s="202"/>
      <c r="W13" s="173">
        <v>72</v>
      </c>
      <c r="X13" s="37">
        <f t="shared" si="6"/>
        <v>4.2031523642732047</v>
      </c>
      <c r="Y13" s="202"/>
      <c r="Z13" s="173">
        <v>31</v>
      </c>
      <c r="AA13" s="37">
        <f t="shared" si="7"/>
        <v>1.8096906012842966</v>
      </c>
      <c r="AB13" s="202"/>
      <c r="AC13" s="173">
        <v>0</v>
      </c>
      <c r="AD13" s="37">
        <f t="shared" si="8"/>
        <v>0</v>
      </c>
      <c r="AE13" s="202"/>
      <c r="AF13" s="173">
        <v>0</v>
      </c>
      <c r="AG13" s="37">
        <f t="shared" si="9"/>
        <v>0</v>
      </c>
      <c r="AH13" s="202"/>
      <c r="AI13" s="173">
        <v>0</v>
      </c>
      <c r="AJ13" s="37">
        <f t="shared" si="10"/>
        <v>0</v>
      </c>
      <c r="AK13" s="202"/>
      <c r="AL13" s="173">
        <v>832</v>
      </c>
      <c r="AM13" s="37">
        <f t="shared" si="11"/>
        <v>48.5697606538237</v>
      </c>
      <c r="AN13" s="202"/>
    </row>
    <row r="14" spans="1:40" ht="20.100000000000001" customHeight="1">
      <c r="A14" s="177" t="s">
        <v>494</v>
      </c>
      <c r="B14" s="121">
        <f t="shared" si="12"/>
        <v>3466</v>
      </c>
      <c r="C14" s="37">
        <f t="shared" si="0"/>
        <v>2.5243807401257095</v>
      </c>
      <c r="E14" s="221">
        <v>1010</v>
      </c>
      <c r="F14" s="37">
        <f t="shared" si="1"/>
        <v>29.140219272937102</v>
      </c>
      <c r="G14" s="82"/>
      <c r="H14" s="221">
        <v>120</v>
      </c>
      <c r="I14" s="37">
        <f t="shared" si="13"/>
        <v>3.4622042700519327</v>
      </c>
      <c r="J14" s="202"/>
      <c r="K14" s="221">
        <v>0</v>
      </c>
      <c r="L14" s="37">
        <f t="shared" si="2"/>
        <v>0</v>
      </c>
      <c r="M14" s="202"/>
      <c r="N14" s="173">
        <v>0</v>
      </c>
      <c r="O14" s="37">
        <f t="shared" si="3"/>
        <v>0</v>
      </c>
      <c r="P14" s="202"/>
      <c r="Q14" s="173">
        <v>3</v>
      </c>
      <c r="R14" s="37">
        <f t="shared" si="4"/>
        <v>8.6555106751298322E-2</v>
      </c>
      <c r="S14" s="202"/>
      <c r="T14" s="173">
        <v>0</v>
      </c>
      <c r="U14" s="37">
        <f t="shared" si="5"/>
        <v>0</v>
      </c>
      <c r="V14" s="202"/>
      <c r="W14" s="173">
        <v>51</v>
      </c>
      <c r="X14" s="37">
        <f t="shared" si="6"/>
        <v>1.4714368147720716</v>
      </c>
      <c r="Y14" s="202"/>
      <c r="Z14" s="173">
        <v>82</v>
      </c>
      <c r="AA14" s="37">
        <f t="shared" si="7"/>
        <v>2.3658395845354874</v>
      </c>
      <c r="AB14" s="202"/>
      <c r="AC14" s="173">
        <v>0</v>
      </c>
      <c r="AD14" s="37">
        <f t="shared" si="8"/>
        <v>0</v>
      </c>
      <c r="AE14" s="202"/>
      <c r="AF14" s="173">
        <v>0</v>
      </c>
      <c r="AG14" s="37">
        <f t="shared" si="9"/>
        <v>0</v>
      </c>
      <c r="AH14" s="202"/>
      <c r="AI14" s="173">
        <v>0</v>
      </c>
      <c r="AJ14" s="37">
        <f t="shared" si="10"/>
        <v>0</v>
      </c>
      <c r="AK14" s="202"/>
      <c r="AL14" s="173">
        <v>2200</v>
      </c>
      <c r="AM14" s="37">
        <f t="shared" si="11"/>
        <v>63.473744950952103</v>
      </c>
      <c r="AN14" s="202"/>
    </row>
    <row r="15" spans="1:40" ht="20.100000000000001" customHeight="1">
      <c r="A15" s="177" t="s">
        <v>495</v>
      </c>
      <c r="B15" s="121">
        <f t="shared" si="12"/>
        <v>2510</v>
      </c>
      <c r="C15" s="37">
        <f t="shared" si="0"/>
        <v>1.8281003051689355</v>
      </c>
      <c r="E15" s="221">
        <v>1006</v>
      </c>
      <c r="F15" s="37">
        <f t="shared" si="1"/>
        <v>40.079681274900395</v>
      </c>
      <c r="G15" s="82"/>
      <c r="H15" s="221">
        <v>1118</v>
      </c>
      <c r="I15" s="37">
        <f t="shared" si="13"/>
        <v>44.541832669322709</v>
      </c>
      <c r="J15" s="82"/>
      <c r="K15" s="221">
        <v>0</v>
      </c>
      <c r="L15" s="37">
        <f t="shared" si="2"/>
        <v>0</v>
      </c>
      <c r="M15" s="82"/>
      <c r="N15" s="173">
        <v>0</v>
      </c>
      <c r="O15" s="37">
        <f t="shared" si="3"/>
        <v>0</v>
      </c>
      <c r="P15" s="82"/>
      <c r="Q15" s="173">
        <v>0</v>
      </c>
      <c r="R15" s="37">
        <f t="shared" si="4"/>
        <v>0</v>
      </c>
      <c r="S15" s="82"/>
      <c r="T15" s="173">
        <v>0</v>
      </c>
      <c r="U15" s="37">
        <f t="shared" si="5"/>
        <v>0</v>
      </c>
      <c r="V15" s="82"/>
      <c r="W15" s="173">
        <v>285</v>
      </c>
      <c r="X15" s="37">
        <f t="shared" si="6"/>
        <v>11.354581673306772</v>
      </c>
      <c r="Y15" s="82"/>
      <c r="Z15" s="173">
        <v>101</v>
      </c>
      <c r="AA15" s="37">
        <f t="shared" si="7"/>
        <v>4.0239043824701195</v>
      </c>
      <c r="AB15" s="82"/>
      <c r="AC15" s="173">
        <v>0</v>
      </c>
      <c r="AD15" s="37">
        <f t="shared" si="8"/>
        <v>0</v>
      </c>
      <c r="AE15" s="82"/>
      <c r="AF15" s="173">
        <v>0</v>
      </c>
      <c r="AG15" s="37">
        <f t="shared" si="9"/>
        <v>0</v>
      </c>
      <c r="AH15" s="82"/>
      <c r="AI15" s="173">
        <v>0</v>
      </c>
      <c r="AJ15" s="37">
        <f t="shared" si="10"/>
        <v>0</v>
      </c>
      <c r="AK15" s="82"/>
      <c r="AL15" s="173">
        <v>0</v>
      </c>
      <c r="AM15" s="37">
        <f t="shared" si="11"/>
        <v>0</v>
      </c>
      <c r="AN15" s="82"/>
    </row>
    <row r="16" spans="1:40" ht="20.100000000000001" customHeight="1">
      <c r="A16" s="177" t="s">
        <v>496</v>
      </c>
      <c r="B16" s="121">
        <f t="shared" si="12"/>
        <v>493</v>
      </c>
      <c r="C16" s="37">
        <f t="shared" si="0"/>
        <v>0.35906511970051197</v>
      </c>
      <c r="E16" s="221">
        <v>45</v>
      </c>
      <c r="F16" s="37">
        <f t="shared" si="1"/>
        <v>9.1277890466531435</v>
      </c>
      <c r="G16" s="82"/>
      <c r="H16" s="221">
        <v>273</v>
      </c>
      <c r="I16" s="37">
        <f t="shared" si="13"/>
        <v>55.375253549695735</v>
      </c>
      <c r="J16" s="82"/>
      <c r="K16" s="221">
        <v>0</v>
      </c>
      <c r="L16" s="37">
        <f t="shared" si="2"/>
        <v>0</v>
      </c>
      <c r="M16" s="82"/>
      <c r="N16" s="173">
        <v>0</v>
      </c>
      <c r="O16" s="37">
        <f t="shared" si="3"/>
        <v>0</v>
      </c>
      <c r="P16" s="82"/>
      <c r="Q16" s="173">
        <v>1</v>
      </c>
      <c r="R16" s="37">
        <f t="shared" si="4"/>
        <v>0.20283975659229209</v>
      </c>
      <c r="S16" s="82"/>
      <c r="T16" s="173">
        <v>0</v>
      </c>
      <c r="U16" s="37">
        <f t="shared" si="5"/>
        <v>0</v>
      </c>
      <c r="V16" s="82"/>
      <c r="W16" s="173">
        <v>0</v>
      </c>
      <c r="X16" s="37">
        <f t="shared" si="6"/>
        <v>0</v>
      </c>
      <c r="Y16" s="82"/>
      <c r="Z16" s="173">
        <v>174</v>
      </c>
      <c r="AA16" s="37">
        <f t="shared" si="7"/>
        <v>35.294117647058826</v>
      </c>
      <c r="AB16" s="82"/>
      <c r="AC16" s="173">
        <v>0</v>
      </c>
      <c r="AD16" s="37">
        <f t="shared" si="8"/>
        <v>0</v>
      </c>
      <c r="AE16" s="82"/>
      <c r="AF16" s="173">
        <v>0</v>
      </c>
      <c r="AG16" s="37">
        <f t="shared" si="9"/>
        <v>0</v>
      </c>
      <c r="AH16" s="82"/>
      <c r="AI16" s="173">
        <v>0</v>
      </c>
      <c r="AJ16" s="37">
        <f t="shared" si="10"/>
        <v>0</v>
      </c>
      <c r="AK16" s="82"/>
      <c r="AL16" s="173">
        <v>0</v>
      </c>
      <c r="AM16" s="37">
        <f t="shared" si="11"/>
        <v>0</v>
      </c>
      <c r="AN16" s="82"/>
    </row>
    <row r="17" spans="1:40" ht="20.100000000000001" customHeight="1">
      <c r="A17" s="177" t="s">
        <v>497</v>
      </c>
      <c r="B17" s="121">
        <f t="shared" si="12"/>
        <v>636</v>
      </c>
      <c r="C17" s="37">
        <f t="shared" si="0"/>
        <v>0.46321585421810474</v>
      </c>
      <c r="E17" s="221">
        <v>101</v>
      </c>
      <c r="F17" s="37">
        <f t="shared" si="1"/>
        <v>15.880503144654087</v>
      </c>
      <c r="G17" s="82"/>
      <c r="H17" s="221">
        <v>0</v>
      </c>
      <c r="I17" s="37">
        <f t="shared" si="13"/>
        <v>0</v>
      </c>
      <c r="J17" s="82"/>
      <c r="K17" s="221">
        <v>0</v>
      </c>
      <c r="L17" s="37">
        <f t="shared" si="2"/>
        <v>0</v>
      </c>
      <c r="M17" s="82"/>
      <c r="N17" s="173">
        <v>0</v>
      </c>
      <c r="O17" s="37">
        <f t="shared" si="3"/>
        <v>0</v>
      </c>
      <c r="P17" s="82"/>
      <c r="Q17" s="173">
        <v>1</v>
      </c>
      <c r="R17" s="37">
        <f t="shared" si="4"/>
        <v>0.15723270440251574</v>
      </c>
      <c r="S17" s="82"/>
      <c r="T17" s="173">
        <v>0</v>
      </c>
      <c r="U17" s="37">
        <f t="shared" si="5"/>
        <v>0</v>
      </c>
      <c r="V17" s="82"/>
      <c r="W17" s="173">
        <v>532</v>
      </c>
      <c r="X17" s="37">
        <f t="shared" si="6"/>
        <v>83.647798742138363</v>
      </c>
      <c r="Y17" s="82"/>
      <c r="Z17" s="173">
        <v>2</v>
      </c>
      <c r="AA17" s="37">
        <f t="shared" si="7"/>
        <v>0.31446540880503149</v>
      </c>
      <c r="AB17" s="82"/>
      <c r="AC17" s="173">
        <v>0</v>
      </c>
      <c r="AD17" s="37">
        <f t="shared" si="8"/>
        <v>0</v>
      </c>
      <c r="AE17" s="82"/>
      <c r="AF17" s="173">
        <v>0</v>
      </c>
      <c r="AG17" s="37">
        <f t="shared" si="9"/>
        <v>0</v>
      </c>
      <c r="AH17" s="82"/>
      <c r="AI17" s="173">
        <v>0</v>
      </c>
      <c r="AJ17" s="37">
        <f t="shared" si="10"/>
        <v>0</v>
      </c>
      <c r="AK17" s="82"/>
      <c r="AL17" s="173">
        <v>0</v>
      </c>
      <c r="AM17" s="37">
        <f t="shared" si="11"/>
        <v>0</v>
      </c>
      <c r="AN17" s="82"/>
    </row>
    <row r="18" spans="1:40" ht="20.100000000000001" customHeight="1">
      <c r="A18" s="177" t="s">
        <v>498</v>
      </c>
      <c r="B18" s="121">
        <f t="shared" si="12"/>
        <v>43034</v>
      </c>
      <c r="C18" s="37">
        <f t="shared" si="0"/>
        <v>31.342816148462138</v>
      </c>
      <c r="E18" s="221">
        <v>16750</v>
      </c>
      <c r="F18" s="37">
        <f t="shared" si="1"/>
        <v>38.9227122740159</v>
      </c>
      <c r="G18" s="82"/>
      <c r="H18" s="221">
        <v>8947</v>
      </c>
      <c r="I18" s="37">
        <f t="shared" si="13"/>
        <v>20.790537714365385</v>
      </c>
      <c r="J18" s="82"/>
      <c r="K18" s="221">
        <v>312</v>
      </c>
      <c r="L18" s="37">
        <f t="shared" si="2"/>
        <v>0.72500813310405732</v>
      </c>
      <c r="M18" s="82"/>
      <c r="N18" s="173">
        <v>1295</v>
      </c>
      <c r="O18" s="37">
        <f t="shared" si="3"/>
        <v>3.0092485011851093</v>
      </c>
      <c r="P18" s="82"/>
      <c r="Q18" s="173">
        <v>492</v>
      </c>
      <c r="R18" s="37">
        <f t="shared" si="4"/>
        <v>1.1432820560487058</v>
      </c>
      <c r="S18" s="82"/>
      <c r="T18" s="173">
        <v>0</v>
      </c>
      <c r="U18" s="37">
        <f t="shared" si="5"/>
        <v>0</v>
      </c>
      <c r="V18" s="82"/>
      <c r="W18" s="173">
        <v>167</v>
      </c>
      <c r="X18" s="37">
        <f t="shared" si="6"/>
        <v>0.38806525073197934</v>
      </c>
      <c r="Y18" s="82"/>
      <c r="Z18" s="173">
        <v>1544</v>
      </c>
      <c r="AA18" s="37">
        <f t="shared" si="7"/>
        <v>3.5878607612585398</v>
      </c>
      <c r="AB18" s="82"/>
      <c r="AC18" s="173">
        <v>0</v>
      </c>
      <c r="AD18" s="37">
        <f t="shared" si="8"/>
        <v>0</v>
      </c>
      <c r="AE18" s="82"/>
      <c r="AF18" s="173">
        <v>282</v>
      </c>
      <c r="AG18" s="37">
        <f t="shared" si="9"/>
        <v>0.65529581261328251</v>
      </c>
      <c r="AH18" s="82"/>
      <c r="AI18" s="173">
        <v>0</v>
      </c>
      <c r="AJ18" s="37">
        <f t="shared" si="10"/>
        <v>0</v>
      </c>
      <c r="AK18" s="82"/>
      <c r="AL18" s="173">
        <v>13245</v>
      </c>
      <c r="AM18" s="37">
        <f t="shared" si="11"/>
        <v>30.777989496677044</v>
      </c>
      <c r="AN18" s="82"/>
    </row>
    <row r="19" spans="1:40" ht="20.100000000000001" customHeight="1">
      <c r="A19" s="177" t="s">
        <v>499</v>
      </c>
      <c r="B19" s="121">
        <f t="shared" si="12"/>
        <v>6571</v>
      </c>
      <c r="C19" s="37">
        <f t="shared" si="0"/>
        <v>4.7858355001056081</v>
      </c>
      <c r="E19" s="221">
        <v>2518</v>
      </c>
      <c r="F19" s="37">
        <f t="shared" si="1"/>
        <v>38.319890427636579</v>
      </c>
      <c r="G19" s="82"/>
      <c r="H19" s="221">
        <v>782</v>
      </c>
      <c r="I19" s="37">
        <f t="shared" si="13"/>
        <v>11.900776137574191</v>
      </c>
      <c r="J19" s="82"/>
      <c r="K19" s="221">
        <v>820</v>
      </c>
      <c r="L19" s="37">
        <f t="shared" si="2"/>
        <v>12.479074722264496</v>
      </c>
      <c r="M19" s="82"/>
      <c r="N19" s="173">
        <v>0</v>
      </c>
      <c r="O19" s="37">
        <f t="shared" si="3"/>
        <v>0</v>
      </c>
      <c r="P19" s="82"/>
      <c r="Q19" s="173">
        <v>24</v>
      </c>
      <c r="R19" s="37">
        <f t="shared" si="4"/>
        <v>0.36524121138335108</v>
      </c>
      <c r="S19" s="82"/>
      <c r="T19" s="173">
        <v>0</v>
      </c>
      <c r="U19" s="37">
        <f t="shared" si="5"/>
        <v>0</v>
      </c>
      <c r="V19" s="82"/>
      <c r="W19" s="173">
        <v>824</v>
      </c>
      <c r="X19" s="37">
        <f t="shared" si="6"/>
        <v>12.539948257495054</v>
      </c>
      <c r="Y19" s="82"/>
      <c r="Z19" s="173">
        <v>63</v>
      </c>
      <c r="AA19" s="37">
        <f t="shared" si="7"/>
        <v>0.95875817988129663</v>
      </c>
      <c r="AB19" s="82"/>
      <c r="AC19" s="173">
        <v>0</v>
      </c>
      <c r="AD19" s="37">
        <f t="shared" si="8"/>
        <v>0</v>
      </c>
      <c r="AE19" s="82"/>
      <c r="AF19" s="173">
        <v>688</v>
      </c>
      <c r="AG19" s="37">
        <f t="shared" si="9"/>
        <v>10.470248059656065</v>
      </c>
      <c r="AH19" s="82"/>
      <c r="AI19" s="173">
        <v>0</v>
      </c>
      <c r="AJ19" s="37">
        <f t="shared" si="10"/>
        <v>0</v>
      </c>
      <c r="AK19" s="82"/>
      <c r="AL19" s="173">
        <v>852</v>
      </c>
      <c r="AM19" s="37">
        <f t="shared" si="11"/>
        <v>12.966063004108964</v>
      </c>
      <c r="AN19" s="82"/>
    </row>
    <row r="20" spans="1:40" ht="20.100000000000001" customHeight="1">
      <c r="A20" s="177" t="s">
        <v>500</v>
      </c>
      <c r="B20" s="121">
        <f t="shared" si="12"/>
        <v>4270</v>
      </c>
      <c r="C20" s="37">
        <f t="shared" si="0"/>
        <v>3.109955499231615</v>
      </c>
      <c r="E20" s="221">
        <v>2090</v>
      </c>
      <c r="F20" s="37">
        <f t="shared" si="1"/>
        <v>48.946135831381731</v>
      </c>
      <c r="G20" s="82"/>
      <c r="H20" s="221">
        <v>1747</v>
      </c>
      <c r="I20" s="37">
        <f t="shared" si="13"/>
        <v>40.913348946135827</v>
      </c>
      <c r="J20" s="82"/>
      <c r="K20" s="221">
        <v>0</v>
      </c>
      <c r="L20" s="37">
        <f t="shared" si="2"/>
        <v>0</v>
      </c>
      <c r="M20" s="82"/>
      <c r="N20" s="173">
        <v>0</v>
      </c>
      <c r="O20" s="37">
        <f t="shared" si="3"/>
        <v>0</v>
      </c>
      <c r="P20" s="82"/>
      <c r="Q20" s="173">
        <v>57</v>
      </c>
      <c r="R20" s="37">
        <f t="shared" si="4"/>
        <v>1.3348946135831381</v>
      </c>
      <c r="S20" s="82"/>
      <c r="T20" s="173">
        <v>0</v>
      </c>
      <c r="U20" s="37">
        <f t="shared" si="5"/>
        <v>0</v>
      </c>
      <c r="V20" s="82"/>
      <c r="W20" s="173">
        <v>33</v>
      </c>
      <c r="X20" s="37">
        <f t="shared" si="6"/>
        <v>0.77283372365339587</v>
      </c>
      <c r="Y20" s="82"/>
      <c r="Z20" s="173">
        <v>343</v>
      </c>
      <c r="AA20" s="37">
        <f t="shared" si="7"/>
        <v>8.0327868852459012</v>
      </c>
      <c r="AB20" s="82"/>
      <c r="AC20" s="173">
        <v>0</v>
      </c>
      <c r="AD20" s="37">
        <f t="shared" si="8"/>
        <v>0</v>
      </c>
      <c r="AE20" s="82"/>
      <c r="AF20" s="173">
        <v>0</v>
      </c>
      <c r="AG20" s="37">
        <f t="shared" si="9"/>
        <v>0</v>
      </c>
      <c r="AH20" s="82"/>
      <c r="AI20" s="173">
        <v>0</v>
      </c>
      <c r="AJ20" s="37">
        <f t="shared" si="10"/>
        <v>0</v>
      </c>
      <c r="AK20" s="82"/>
      <c r="AL20" s="173">
        <v>0</v>
      </c>
      <c r="AM20" s="37">
        <f t="shared" si="11"/>
        <v>0</v>
      </c>
      <c r="AN20" s="82"/>
    </row>
    <row r="21" spans="1:40" ht="20.100000000000001" customHeight="1">
      <c r="A21" s="177" t="s">
        <v>501</v>
      </c>
      <c r="B21" s="121">
        <f t="shared" si="12"/>
        <v>1254</v>
      </c>
      <c r="C21" s="37">
        <f t="shared" si="0"/>
        <v>0.91332182576965937</v>
      </c>
      <c r="E21" s="221">
        <v>606</v>
      </c>
      <c r="F21" s="37">
        <f t="shared" si="1"/>
        <v>48.325358851674643</v>
      </c>
      <c r="G21" s="82"/>
      <c r="H21" s="221">
        <v>134</v>
      </c>
      <c r="I21" s="37">
        <f t="shared" si="13"/>
        <v>10.685805422647528</v>
      </c>
      <c r="J21" s="82"/>
      <c r="K21" s="221">
        <v>0</v>
      </c>
      <c r="L21" s="37">
        <f t="shared" si="2"/>
        <v>0</v>
      </c>
      <c r="M21" s="82"/>
      <c r="N21" s="173">
        <v>0</v>
      </c>
      <c r="O21" s="37">
        <f t="shared" si="3"/>
        <v>0</v>
      </c>
      <c r="P21" s="82"/>
      <c r="Q21" s="173">
        <v>21</v>
      </c>
      <c r="R21" s="37">
        <f t="shared" si="4"/>
        <v>1.6746411483253589</v>
      </c>
      <c r="S21" s="82"/>
      <c r="T21" s="173">
        <v>0</v>
      </c>
      <c r="U21" s="37">
        <f t="shared" si="5"/>
        <v>0</v>
      </c>
      <c r="V21" s="82"/>
      <c r="W21" s="173">
        <v>471</v>
      </c>
      <c r="X21" s="37">
        <f t="shared" si="6"/>
        <v>37.559808612440193</v>
      </c>
      <c r="Y21" s="82"/>
      <c r="Z21" s="173">
        <v>22</v>
      </c>
      <c r="AA21" s="37">
        <f t="shared" si="7"/>
        <v>1.7543859649122806</v>
      </c>
      <c r="AB21" s="82"/>
      <c r="AC21" s="173">
        <v>0</v>
      </c>
      <c r="AD21" s="37">
        <f t="shared" si="8"/>
        <v>0</v>
      </c>
      <c r="AE21" s="82"/>
      <c r="AF21" s="173">
        <v>0</v>
      </c>
      <c r="AG21" s="37">
        <f t="shared" si="9"/>
        <v>0</v>
      </c>
      <c r="AH21" s="82"/>
      <c r="AI21" s="173">
        <v>0</v>
      </c>
      <c r="AJ21" s="37">
        <f t="shared" si="10"/>
        <v>0</v>
      </c>
      <c r="AK21" s="82"/>
      <c r="AL21" s="173">
        <v>0</v>
      </c>
      <c r="AM21" s="37">
        <f t="shared" si="11"/>
        <v>0</v>
      </c>
      <c r="AN21" s="82"/>
    </row>
    <row r="22" spans="1:40" ht="15.6" customHeight="1">
      <c r="A22" s="177" t="s">
        <v>502</v>
      </c>
      <c r="B22" s="121">
        <f t="shared" si="12"/>
        <v>1949</v>
      </c>
      <c r="C22" s="37">
        <f t="shared" si="0"/>
        <v>1.4195089620614563</v>
      </c>
      <c r="E22" s="221">
        <v>1434</v>
      </c>
      <c r="F22" s="37">
        <f t="shared" si="1"/>
        <v>73.576192919445873</v>
      </c>
      <c r="G22" s="82"/>
      <c r="H22" s="221">
        <v>154</v>
      </c>
      <c r="I22" s="37">
        <f t="shared" si="13"/>
        <v>7.9014879425346338</v>
      </c>
      <c r="J22" s="82"/>
      <c r="K22" s="221">
        <v>0</v>
      </c>
      <c r="L22" s="37">
        <f t="shared" si="2"/>
        <v>0</v>
      </c>
      <c r="M22" s="82"/>
      <c r="N22" s="173">
        <v>0</v>
      </c>
      <c r="O22" s="37">
        <f t="shared" si="3"/>
        <v>0</v>
      </c>
      <c r="P22" s="82"/>
      <c r="Q22" s="173">
        <v>86</v>
      </c>
      <c r="R22" s="37">
        <f t="shared" si="4"/>
        <v>4.4125192406362235</v>
      </c>
      <c r="S22" s="82"/>
      <c r="T22" s="173">
        <v>0</v>
      </c>
      <c r="U22" s="37">
        <f t="shared" si="5"/>
        <v>0</v>
      </c>
      <c r="V22" s="82"/>
      <c r="W22" s="173">
        <v>173</v>
      </c>
      <c r="X22" s="37">
        <f t="shared" si="6"/>
        <v>8.876346844535659</v>
      </c>
      <c r="Y22" s="82"/>
      <c r="Z22" s="173">
        <v>102</v>
      </c>
      <c r="AA22" s="37">
        <f t="shared" si="7"/>
        <v>5.2334530528476142</v>
      </c>
      <c r="AB22" s="82"/>
      <c r="AC22" s="173">
        <v>0</v>
      </c>
      <c r="AD22" s="37">
        <f t="shared" si="8"/>
        <v>0</v>
      </c>
      <c r="AE22" s="82"/>
      <c r="AF22" s="173">
        <v>0</v>
      </c>
      <c r="AG22" s="37">
        <f t="shared" si="9"/>
        <v>0</v>
      </c>
      <c r="AH22" s="82"/>
      <c r="AI22" s="173">
        <v>0</v>
      </c>
      <c r="AJ22" s="37">
        <f t="shared" si="10"/>
        <v>0</v>
      </c>
      <c r="AK22" s="82"/>
      <c r="AL22" s="173">
        <v>0</v>
      </c>
      <c r="AM22" s="37">
        <f t="shared" si="11"/>
        <v>0</v>
      </c>
      <c r="AN22" s="82"/>
    </row>
    <row r="23" spans="1:40" ht="20.100000000000001" customHeight="1">
      <c r="A23" s="177" t="s">
        <v>503</v>
      </c>
      <c r="B23" s="121">
        <f t="shared" si="12"/>
        <v>2323</v>
      </c>
      <c r="C23" s="37">
        <f t="shared" si="0"/>
        <v>1.6919031907997757</v>
      </c>
      <c r="E23" s="221">
        <v>497</v>
      </c>
      <c r="F23" s="37">
        <f t="shared" si="1"/>
        <v>21.394748170469221</v>
      </c>
      <c r="G23" s="82"/>
      <c r="H23" s="221">
        <v>397</v>
      </c>
      <c r="I23" s="37">
        <f t="shared" si="13"/>
        <v>17.089969866551872</v>
      </c>
      <c r="J23" s="82"/>
      <c r="K23" s="221">
        <v>0</v>
      </c>
      <c r="L23" s="37">
        <f t="shared" si="2"/>
        <v>0</v>
      </c>
      <c r="M23" s="82"/>
      <c r="N23" s="173">
        <v>0</v>
      </c>
      <c r="O23" s="37">
        <f t="shared" si="3"/>
        <v>0</v>
      </c>
      <c r="P23" s="82"/>
      <c r="Q23" s="173">
        <v>20</v>
      </c>
      <c r="R23" s="37">
        <f t="shared" si="4"/>
        <v>0.86095566078346963</v>
      </c>
      <c r="S23" s="82"/>
      <c r="T23" s="173">
        <v>0</v>
      </c>
      <c r="U23" s="37">
        <f t="shared" si="5"/>
        <v>0</v>
      </c>
      <c r="V23" s="82"/>
      <c r="W23" s="173">
        <v>30</v>
      </c>
      <c r="X23" s="37">
        <f t="shared" si="6"/>
        <v>1.2914334911752046</v>
      </c>
      <c r="Y23" s="82"/>
      <c r="Z23" s="173">
        <v>14</v>
      </c>
      <c r="AA23" s="37">
        <f t="shared" si="7"/>
        <v>0.60266896254842872</v>
      </c>
      <c r="AB23" s="82"/>
      <c r="AC23" s="173">
        <v>0</v>
      </c>
      <c r="AD23" s="37">
        <f t="shared" si="8"/>
        <v>0</v>
      </c>
      <c r="AE23" s="82"/>
      <c r="AF23" s="173">
        <v>0</v>
      </c>
      <c r="AG23" s="37">
        <f t="shared" si="9"/>
        <v>0</v>
      </c>
      <c r="AH23" s="82"/>
      <c r="AI23" s="173">
        <v>0</v>
      </c>
      <c r="AJ23" s="37">
        <f t="shared" si="10"/>
        <v>0</v>
      </c>
      <c r="AK23" s="82"/>
      <c r="AL23" s="173">
        <v>1365</v>
      </c>
      <c r="AM23" s="37">
        <f t="shared" si="11"/>
        <v>58.760223848471803</v>
      </c>
      <c r="AN23" s="82"/>
    </row>
    <row r="24" spans="1:40" ht="20.100000000000001" customHeight="1">
      <c r="A24" s="177" t="s">
        <v>631</v>
      </c>
      <c r="B24" s="121">
        <f t="shared" si="12"/>
        <v>241</v>
      </c>
      <c r="C24" s="37">
        <f t="shared" si="0"/>
        <v>0.17552676236881015</v>
      </c>
      <c r="E24" s="221">
        <v>103</v>
      </c>
      <c r="F24" s="37">
        <f t="shared" si="1"/>
        <v>42.738589211618255</v>
      </c>
      <c r="G24" s="82"/>
      <c r="H24" s="221">
        <v>39</v>
      </c>
      <c r="I24" s="37">
        <f t="shared" si="13"/>
        <v>16.182572614107883</v>
      </c>
      <c r="J24" s="82"/>
      <c r="K24" s="221">
        <v>0</v>
      </c>
      <c r="L24" s="37">
        <f t="shared" si="2"/>
        <v>0</v>
      </c>
      <c r="M24" s="82"/>
      <c r="N24" s="173">
        <v>0</v>
      </c>
      <c r="O24" s="37">
        <f t="shared" si="3"/>
        <v>0</v>
      </c>
      <c r="P24" s="82"/>
      <c r="Q24" s="173">
        <v>1</v>
      </c>
      <c r="R24" s="37">
        <f t="shared" si="4"/>
        <v>0.41493775933609961</v>
      </c>
      <c r="S24" s="82"/>
      <c r="T24" s="173">
        <v>0</v>
      </c>
      <c r="U24" s="37">
        <f t="shared" si="5"/>
        <v>0</v>
      </c>
      <c r="V24" s="82"/>
      <c r="W24" s="173">
        <v>1</v>
      </c>
      <c r="X24" s="37">
        <f t="shared" si="6"/>
        <v>0.41493775933609961</v>
      </c>
      <c r="Y24" s="82"/>
      <c r="Z24" s="173">
        <v>97</v>
      </c>
      <c r="AA24" s="37">
        <f t="shared" si="7"/>
        <v>40.248962655601659</v>
      </c>
      <c r="AB24" s="82"/>
      <c r="AC24" s="173">
        <v>0</v>
      </c>
      <c r="AD24" s="37">
        <f t="shared" si="8"/>
        <v>0</v>
      </c>
      <c r="AE24" s="82"/>
      <c r="AF24" s="173">
        <v>0</v>
      </c>
      <c r="AG24" s="37">
        <f t="shared" si="9"/>
        <v>0</v>
      </c>
      <c r="AH24" s="82"/>
      <c r="AI24" s="173">
        <v>0</v>
      </c>
      <c r="AJ24" s="37">
        <f t="shared" si="10"/>
        <v>0</v>
      </c>
      <c r="AK24" s="82"/>
      <c r="AL24" s="173">
        <v>0</v>
      </c>
      <c r="AM24" s="37">
        <f t="shared" si="11"/>
        <v>0</v>
      </c>
      <c r="AN24" s="82"/>
    </row>
    <row r="25" spans="1:40" ht="20.100000000000001" customHeight="1">
      <c r="A25" s="177" t="s">
        <v>505</v>
      </c>
      <c r="B25" s="121">
        <f t="shared" si="12"/>
        <v>912</v>
      </c>
      <c r="C25" s="37">
        <f t="shared" si="0"/>
        <v>0.66423405510520672</v>
      </c>
      <c r="E25" s="221">
        <v>133</v>
      </c>
      <c r="F25" s="37">
        <f t="shared" si="1"/>
        <v>14.583333333333334</v>
      </c>
      <c r="G25" s="82"/>
      <c r="H25" s="221">
        <v>779</v>
      </c>
      <c r="I25" s="37">
        <f t="shared" si="13"/>
        <v>85.416666666666657</v>
      </c>
      <c r="J25" s="82"/>
      <c r="K25" s="221">
        <v>0</v>
      </c>
      <c r="L25" s="37">
        <f t="shared" si="2"/>
        <v>0</v>
      </c>
      <c r="M25" s="82"/>
      <c r="N25" s="173">
        <v>0</v>
      </c>
      <c r="O25" s="37">
        <f t="shared" si="3"/>
        <v>0</v>
      </c>
      <c r="P25" s="82"/>
      <c r="Q25" s="173">
        <v>0</v>
      </c>
      <c r="R25" s="37">
        <f t="shared" si="4"/>
        <v>0</v>
      </c>
      <c r="S25" s="82"/>
      <c r="T25" s="173">
        <v>0</v>
      </c>
      <c r="U25" s="37">
        <f t="shared" si="5"/>
        <v>0</v>
      </c>
      <c r="V25" s="82"/>
      <c r="W25" s="173">
        <v>0</v>
      </c>
      <c r="X25" s="37">
        <f t="shared" si="6"/>
        <v>0</v>
      </c>
      <c r="Y25" s="82"/>
      <c r="Z25" s="173">
        <v>0</v>
      </c>
      <c r="AA25" s="37">
        <f t="shared" si="7"/>
        <v>0</v>
      </c>
      <c r="AB25" s="82"/>
      <c r="AC25" s="173">
        <v>0</v>
      </c>
      <c r="AD25" s="37">
        <f t="shared" si="8"/>
        <v>0</v>
      </c>
      <c r="AE25" s="82"/>
      <c r="AF25" s="173">
        <v>0</v>
      </c>
      <c r="AG25" s="37">
        <f t="shared" si="9"/>
        <v>0</v>
      </c>
      <c r="AH25" s="82"/>
      <c r="AI25" s="173">
        <v>0</v>
      </c>
      <c r="AJ25" s="37">
        <f t="shared" si="10"/>
        <v>0</v>
      </c>
      <c r="AK25" s="82"/>
      <c r="AL25" s="173">
        <v>0</v>
      </c>
      <c r="AM25" s="37">
        <f t="shared" si="11"/>
        <v>0</v>
      </c>
      <c r="AN25" s="82"/>
    </row>
    <row r="26" spans="1:40" ht="25.2" customHeight="1">
      <c r="A26" s="222" t="s">
        <v>632</v>
      </c>
      <c r="B26" s="121">
        <f t="shared" si="12"/>
        <v>41</v>
      </c>
      <c r="C26" s="37">
        <f t="shared" si="0"/>
        <v>2.9861399407141973E-2</v>
      </c>
      <c r="E26" s="221">
        <v>19</v>
      </c>
      <c r="F26" s="37">
        <f t="shared" si="1"/>
        <v>46.341463414634148</v>
      </c>
      <c r="G26" s="82"/>
      <c r="H26" s="221">
        <v>22</v>
      </c>
      <c r="I26" s="37">
        <f t="shared" si="13"/>
        <v>53.658536585365859</v>
      </c>
      <c r="J26" s="82"/>
      <c r="K26" s="221">
        <v>0</v>
      </c>
      <c r="L26" s="37">
        <f t="shared" si="2"/>
        <v>0</v>
      </c>
      <c r="M26" s="82"/>
      <c r="N26" s="173">
        <v>0</v>
      </c>
      <c r="O26" s="37">
        <f t="shared" si="3"/>
        <v>0</v>
      </c>
      <c r="P26" s="82"/>
      <c r="Q26" s="173">
        <v>0</v>
      </c>
      <c r="R26" s="37">
        <f t="shared" si="4"/>
        <v>0</v>
      </c>
      <c r="S26" s="82"/>
      <c r="T26" s="173">
        <v>0</v>
      </c>
      <c r="U26" s="37">
        <f t="shared" si="5"/>
        <v>0</v>
      </c>
      <c r="V26" s="82"/>
      <c r="W26" s="173">
        <v>0</v>
      </c>
      <c r="X26" s="37">
        <f t="shared" si="6"/>
        <v>0</v>
      </c>
      <c r="Y26" s="82"/>
      <c r="Z26" s="173">
        <v>0</v>
      </c>
      <c r="AA26" s="37">
        <f t="shared" si="7"/>
        <v>0</v>
      </c>
      <c r="AB26" s="82"/>
      <c r="AC26" s="173">
        <v>0</v>
      </c>
      <c r="AD26" s="37">
        <f t="shared" si="8"/>
        <v>0</v>
      </c>
      <c r="AE26" s="82"/>
      <c r="AF26" s="173">
        <v>0</v>
      </c>
      <c r="AG26" s="37">
        <f t="shared" si="9"/>
        <v>0</v>
      </c>
      <c r="AH26" s="82"/>
      <c r="AI26" s="173">
        <v>0</v>
      </c>
      <c r="AJ26" s="37">
        <f t="shared" si="10"/>
        <v>0</v>
      </c>
      <c r="AK26" s="82"/>
      <c r="AL26" s="173">
        <v>0</v>
      </c>
      <c r="AM26" s="37">
        <f t="shared" si="11"/>
        <v>0</v>
      </c>
      <c r="AN26" s="82"/>
    </row>
    <row r="27" spans="1:40" ht="19.2" customHeight="1">
      <c r="A27" s="177" t="s">
        <v>507</v>
      </c>
      <c r="B27" s="121">
        <f t="shared" si="12"/>
        <v>32</v>
      </c>
      <c r="C27" s="37">
        <f t="shared" si="0"/>
        <v>2.3306458073866904E-2</v>
      </c>
      <c r="E27" s="221">
        <v>0</v>
      </c>
      <c r="F27" s="37">
        <f t="shared" si="1"/>
        <v>0</v>
      </c>
      <c r="G27" s="82"/>
      <c r="H27" s="221">
        <v>30</v>
      </c>
      <c r="I27" s="37">
        <f t="shared" si="13"/>
        <v>93.75</v>
      </c>
      <c r="J27" s="82"/>
      <c r="K27" s="221">
        <v>0</v>
      </c>
      <c r="L27" s="37">
        <f t="shared" si="2"/>
        <v>0</v>
      </c>
      <c r="M27" s="82"/>
      <c r="N27" s="173">
        <v>0</v>
      </c>
      <c r="O27" s="37">
        <f t="shared" si="3"/>
        <v>0</v>
      </c>
      <c r="P27" s="82"/>
      <c r="Q27" s="173">
        <v>0</v>
      </c>
      <c r="R27" s="37">
        <f t="shared" si="4"/>
        <v>0</v>
      </c>
      <c r="S27" s="82"/>
      <c r="T27" s="173">
        <v>0</v>
      </c>
      <c r="U27" s="37">
        <f t="shared" si="5"/>
        <v>0</v>
      </c>
      <c r="V27" s="82"/>
      <c r="W27" s="173">
        <v>1</v>
      </c>
      <c r="X27" s="37">
        <f t="shared" si="6"/>
        <v>3.125</v>
      </c>
      <c r="Y27" s="82"/>
      <c r="Z27" s="173">
        <v>1</v>
      </c>
      <c r="AA27" s="37">
        <f t="shared" si="7"/>
        <v>3.125</v>
      </c>
      <c r="AB27" s="82"/>
      <c r="AC27" s="173">
        <v>0</v>
      </c>
      <c r="AD27" s="37">
        <f t="shared" si="8"/>
        <v>0</v>
      </c>
      <c r="AE27" s="82"/>
      <c r="AF27" s="173">
        <v>0</v>
      </c>
      <c r="AG27" s="37">
        <f t="shared" si="9"/>
        <v>0</v>
      </c>
      <c r="AH27" s="82"/>
      <c r="AI27" s="173">
        <v>0</v>
      </c>
      <c r="AJ27" s="37">
        <f t="shared" si="10"/>
        <v>0</v>
      </c>
      <c r="AK27" s="82"/>
      <c r="AL27" s="173">
        <v>0</v>
      </c>
      <c r="AM27" s="37">
        <f t="shared" si="11"/>
        <v>0</v>
      </c>
      <c r="AN27" s="82"/>
    </row>
    <row r="28" spans="1:40" ht="19.2" customHeight="1">
      <c r="A28" s="177" t="s">
        <v>508</v>
      </c>
      <c r="B28" s="121">
        <f t="shared" si="12"/>
        <v>394</v>
      </c>
      <c r="C28" s="37">
        <f t="shared" si="0"/>
        <v>0.28696076503448625</v>
      </c>
      <c r="E28" s="221">
        <v>390</v>
      </c>
      <c r="F28" s="37">
        <f t="shared" si="1"/>
        <v>98.984771573604064</v>
      </c>
      <c r="G28" s="82"/>
      <c r="H28" s="221">
        <v>4</v>
      </c>
      <c r="I28" s="37">
        <f t="shared" si="13"/>
        <v>1.015228426395939</v>
      </c>
      <c r="J28" s="82"/>
      <c r="K28" s="221">
        <v>0</v>
      </c>
      <c r="L28" s="37">
        <f t="shared" si="2"/>
        <v>0</v>
      </c>
      <c r="M28" s="82"/>
      <c r="N28" s="173">
        <v>0</v>
      </c>
      <c r="O28" s="37">
        <f t="shared" si="3"/>
        <v>0</v>
      </c>
      <c r="P28" s="82"/>
      <c r="Q28" s="173">
        <v>0</v>
      </c>
      <c r="R28" s="37">
        <f t="shared" si="4"/>
        <v>0</v>
      </c>
      <c r="S28" s="82"/>
      <c r="T28" s="173">
        <v>0</v>
      </c>
      <c r="U28" s="37">
        <f t="shared" si="5"/>
        <v>0</v>
      </c>
      <c r="V28" s="82"/>
      <c r="W28" s="173">
        <v>0</v>
      </c>
      <c r="X28" s="37">
        <f t="shared" si="6"/>
        <v>0</v>
      </c>
      <c r="Y28" s="82"/>
      <c r="Z28" s="173">
        <v>0</v>
      </c>
      <c r="AA28" s="37">
        <f t="shared" si="7"/>
        <v>0</v>
      </c>
      <c r="AB28" s="82"/>
      <c r="AC28" s="173">
        <v>0</v>
      </c>
      <c r="AD28" s="37">
        <f t="shared" si="8"/>
        <v>0</v>
      </c>
      <c r="AE28" s="82"/>
      <c r="AF28" s="173">
        <v>0</v>
      </c>
      <c r="AG28" s="37">
        <f t="shared" si="9"/>
        <v>0</v>
      </c>
      <c r="AH28" s="82"/>
      <c r="AI28" s="173">
        <v>0</v>
      </c>
      <c r="AJ28" s="37">
        <f t="shared" si="10"/>
        <v>0</v>
      </c>
      <c r="AK28" s="82"/>
      <c r="AL28" s="173">
        <v>0</v>
      </c>
      <c r="AM28" s="37">
        <f t="shared" si="11"/>
        <v>0</v>
      </c>
      <c r="AN28" s="82"/>
    </row>
    <row r="29" spans="1:40" ht="19.2" customHeight="1">
      <c r="A29" s="177" t="s">
        <v>509</v>
      </c>
      <c r="B29" s="121">
        <f t="shared" si="12"/>
        <v>23299</v>
      </c>
      <c r="C29" s="37">
        <f t="shared" si="0"/>
        <v>16.969286458219532</v>
      </c>
      <c r="E29" s="221">
        <v>6443</v>
      </c>
      <c r="F29" s="37">
        <f t="shared" si="1"/>
        <v>27.653547362547748</v>
      </c>
      <c r="G29" s="82"/>
      <c r="H29" s="221">
        <v>8764</v>
      </c>
      <c r="I29" s="37">
        <f t="shared" si="13"/>
        <v>37.615348298210222</v>
      </c>
      <c r="J29" s="82"/>
      <c r="K29" s="221">
        <v>330</v>
      </c>
      <c r="L29" s="37">
        <f t="shared" si="2"/>
        <v>1.4163698012790249</v>
      </c>
      <c r="M29" s="82"/>
      <c r="N29" s="173">
        <v>0</v>
      </c>
      <c r="O29" s="37">
        <f t="shared" si="3"/>
        <v>0</v>
      </c>
      <c r="P29" s="82"/>
      <c r="Q29" s="173">
        <v>413</v>
      </c>
      <c r="R29" s="37">
        <f t="shared" si="4"/>
        <v>1.7726082664492038</v>
      </c>
      <c r="S29" s="82"/>
      <c r="T29" s="173">
        <v>21</v>
      </c>
      <c r="U29" s="37">
        <f t="shared" si="5"/>
        <v>9.0132623717756127E-2</v>
      </c>
      <c r="V29" s="82"/>
      <c r="W29" s="173">
        <v>818</v>
      </c>
      <c r="X29" s="37">
        <f t="shared" si="6"/>
        <v>3.5108802952916434</v>
      </c>
      <c r="Y29" s="82"/>
      <c r="Z29" s="173">
        <v>287</v>
      </c>
      <c r="AA29" s="37">
        <f t="shared" si="7"/>
        <v>1.2318125241426672</v>
      </c>
      <c r="AB29" s="82"/>
      <c r="AC29" s="173">
        <v>235</v>
      </c>
      <c r="AD29" s="37">
        <f t="shared" si="8"/>
        <v>1.0086269796986995</v>
      </c>
      <c r="AE29" s="82"/>
      <c r="AF29" s="173">
        <v>485</v>
      </c>
      <c r="AG29" s="37">
        <f t="shared" si="9"/>
        <v>2.0816344049100821</v>
      </c>
      <c r="AH29" s="82"/>
      <c r="AI29" s="173">
        <v>3405</v>
      </c>
      <c r="AJ29" s="37">
        <f t="shared" si="10"/>
        <v>14.614361131379027</v>
      </c>
      <c r="AK29" s="82"/>
      <c r="AL29" s="173">
        <v>2098</v>
      </c>
      <c r="AM29" s="37">
        <f t="shared" si="11"/>
        <v>9.0046783123739225</v>
      </c>
      <c r="AN29" s="82"/>
    </row>
    <row r="30" spans="1:40" ht="25.2" customHeight="1">
      <c r="A30" s="222" t="s">
        <v>633</v>
      </c>
      <c r="B30" s="121">
        <f t="shared" si="12"/>
        <v>2428</v>
      </c>
      <c r="C30" s="37">
        <f t="shared" si="0"/>
        <v>1.7683775063546514</v>
      </c>
      <c r="E30" s="221">
        <v>2236</v>
      </c>
      <c r="F30" s="37">
        <f t="shared" si="1"/>
        <v>92.092257001647454</v>
      </c>
      <c r="G30" s="82"/>
      <c r="H30" s="221">
        <v>12</v>
      </c>
      <c r="I30" s="37">
        <f t="shared" si="13"/>
        <v>0.49423393739703458</v>
      </c>
      <c r="J30" s="82"/>
      <c r="K30" s="221">
        <v>0</v>
      </c>
      <c r="L30" s="37">
        <f t="shared" si="2"/>
        <v>0</v>
      </c>
      <c r="M30" s="82"/>
      <c r="N30" s="173">
        <v>98</v>
      </c>
      <c r="O30" s="37">
        <f t="shared" si="3"/>
        <v>4.0362438220757824</v>
      </c>
      <c r="P30" s="82"/>
      <c r="Q30" s="173">
        <v>82</v>
      </c>
      <c r="R30" s="37">
        <f t="shared" si="4"/>
        <v>3.3772652388797364</v>
      </c>
      <c r="S30" s="82"/>
      <c r="T30" s="173">
        <v>0</v>
      </c>
      <c r="U30" s="37">
        <f t="shared" si="5"/>
        <v>0</v>
      </c>
      <c r="V30" s="82"/>
      <c r="W30" s="173">
        <v>0</v>
      </c>
      <c r="X30" s="37">
        <f t="shared" si="6"/>
        <v>0</v>
      </c>
      <c r="Y30" s="82"/>
      <c r="Z30" s="173">
        <v>0</v>
      </c>
      <c r="AA30" s="37">
        <f t="shared" si="7"/>
        <v>0</v>
      </c>
      <c r="AB30" s="82"/>
      <c r="AC30" s="173">
        <v>0</v>
      </c>
      <c r="AD30" s="37">
        <f t="shared" si="8"/>
        <v>0</v>
      </c>
      <c r="AE30" s="82"/>
      <c r="AF30" s="173">
        <v>0</v>
      </c>
      <c r="AG30" s="37">
        <f t="shared" si="9"/>
        <v>0</v>
      </c>
      <c r="AH30" s="82"/>
      <c r="AI30" s="173">
        <v>0</v>
      </c>
      <c r="AJ30" s="37">
        <f t="shared" si="10"/>
        <v>0</v>
      </c>
      <c r="AK30" s="82"/>
      <c r="AL30" s="173">
        <v>0</v>
      </c>
      <c r="AM30" s="37">
        <f t="shared" si="11"/>
        <v>0</v>
      </c>
      <c r="AN30" s="82"/>
    </row>
    <row r="31" spans="1:40" ht="19.2" customHeight="1">
      <c r="A31" s="177" t="s">
        <v>511</v>
      </c>
      <c r="B31" s="121">
        <f t="shared" si="12"/>
        <v>261</v>
      </c>
      <c r="C31" s="37">
        <f t="shared" si="0"/>
        <v>0.19009329866497693</v>
      </c>
      <c r="E31" s="221">
        <v>220</v>
      </c>
      <c r="F31" s="37">
        <f t="shared" si="1"/>
        <v>84.291187739463595</v>
      </c>
      <c r="G31" s="82"/>
      <c r="H31" s="221">
        <v>0</v>
      </c>
      <c r="I31" s="37">
        <f t="shared" si="13"/>
        <v>0</v>
      </c>
      <c r="J31" s="82"/>
      <c r="K31" s="221">
        <v>0</v>
      </c>
      <c r="L31" s="37">
        <f t="shared" si="2"/>
        <v>0</v>
      </c>
      <c r="M31" s="82"/>
      <c r="N31" s="173">
        <v>0</v>
      </c>
      <c r="O31" s="37">
        <f t="shared" si="3"/>
        <v>0</v>
      </c>
      <c r="P31" s="82"/>
      <c r="Q31" s="173">
        <v>3</v>
      </c>
      <c r="R31" s="37">
        <f t="shared" si="4"/>
        <v>1.1494252873563218</v>
      </c>
      <c r="S31" s="82"/>
      <c r="T31" s="173">
        <v>0</v>
      </c>
      <c r="U31" s="37">
        <f t="shared" si="5"/>
        <v>0</v>
      </c>
      <c r="V31" s="82"/>
      <c r="W31" s="173">
        <v>19</v>
      </c>
      <c r="X31" s="37">
        <f t="shared" si="6"/>
        <v>7.2796934865900385</v>
      </c>
      <c r="Y31" s="82"/>
      <c r="Z31" s="173">
        <v>19</v>
      </c>
      <c r="AA31" s="37">
        <f t="shared" si="7"/>
        <v>7.2796934865900385</v>
      </c>
      <c r="AB31" s="82"/>
      <c r="AC31" s="173">
        <v>0</v>
      </c>
      <c r="AD31" s="37">
        <f t="shared" si="8"/>
        <v>0</v>
      </c>
      <c r="AE31" s="82"/>
      <c r="AF31" s="173">
        <v>0</v>
      </c>
      <c r="AG31" s="37">
        <f t="shared" si="9"/>
        <v>0</v>
      </c>
      <c r="AH31" s="82"/>
      <c r="AI31" s="173">
        <v>0</v>
      </c>
      <c r="AJ31" s="37">
        <f t="shared" si="10"/>
        <v>0</v>
      </c>
      <c r="AK31" s="82"/>
      <c r="AL31" s="173">
        <v>0</v>
      </c>
      <c r="AM31" s="37">
        <f t="shared" si="11"/>
        <v>0</v>
      </c>
      <c r="AN31" s="82"/>
    </row>
    <row r="32" spans="1:40" ht="19.2" customHeight="1">
      <c r="A32" s="177" t="s">
        <v>512</v>
      </c>
      <c r="B32" s="121">
        <f t="shared" si="12"/>
        <v>9656</v>
      </c>
      <c r="C32" s="37">
        <f t="shared" si="0"/>
        <v>7.0327237237893385</v>
      </c>
      <c r="E32" s="221">
        <v>1065</v>
      </c>
      <c r="F32" s="37">
        <f t="shared" si="1"/>
        <v>11.029411764705882</v>
      </c>
      <c r="G32" s="82"/>
      <c r="H32" s="221">
        <v>773</v>
      </c>
      <c r="I32" s="37">
        <f t="shared" si="13"/>
        <v>8.0053852526926264</v>
      </c>
      <c r="J32" s="82"/>
      <c r="K32" s="221">
        <v>2</v>
      </c>
      <c r="L32" s="37">
        <f t="shared" si="2"/>
        <v>2.0712510356255178E-2</v>
      </c>
      <c r="M32" s="82"/>
      <c r="N32" s="173">
        <v>126</v>
      </c>
      <c r="O32" s="37">
        <f t="shared" si="3"/>
        <v>1.3048881524440761</v>
      </c>
      <c r="P32" s="82"/>
      <c r="Q32" s="173">
        <v>77</v>
      </c>
      <c r="R32" s="37">
        <f t="shared" si="4"/>
        <v>0.79743164871582428</v>
      </c>
      <c r="S32" s="82"/>
      <c r="T32" s="173">
        <v>0</v>
      </c>
      <c r="U32" s="37">
        <f t="shared" si="5"/>
        <v>0</v>
      </c>
      <c r="V32" s="82"/>
      <c r="W32" s="173">
        <v>18</v>
      </c>
      <c r="X32" s="37">
        <f t="shared" si="6"/>
        <v>0.18641259320629661</v>
      </c>
      <c r="Y32" s="82"/>
      <c r="Z32" s="173">
        <v>22</v>
      </c>
      <c r="AA32" s="37">
        <f t="shared" si="7"/>
        <v>0.22783761391880694</v>
      </c>
      <c r="AB32" s="82"/>
      <c r="AC32" s="173">
        <v>0</v>
      </c>
      <c r="AD32" s="37">
        <f t="shared" si="8"/>
        <v>0</v>
      </c>
      <c r="AE32" s="82"/>
      <c r="AF32" s="173">
        <v>0</v>
      </c>
      <c r="AG32" s="37">
        <f t="shared" si="9"/>
        <v>0</v>
      </c>
      <c r="AH32" s="82"/>
      <c r="AI32" s="173">
        <v>414</v>
      </c>
      <c r="AJ32" s="37">
        <f t="shared" si="10"/>
        <v>4.2874896437448218</v>
      </c>
      <c r="AK32" s="82"/>
      <c r="AL32" s="173">
        <v>7159</v>
      </c>
      <c r="AM32" s="37">
        <f t="shared" si="11"/>
        <v>74.140430820215414</v>
      </c>
      <c r="AN32" s="82"/>
    </row>
    <row r="33" spans="1:40" ht="19.2" customHeight="1">
      <c r="A33" s="177" t="s">
        <v>513</v>
      </c>
      <c r="B33" s="121">
        <f t="shared" si="12"/>
        <v>3720</v>
      </c>
      <c r="C33" s="37">
        <f t="shared" si="0"/>
        <v>2.7093757510870278</v>
      </c>
      <c r="E33" s="221">
        <v>736</v>
      </c>
      <c r="F33" s="37">
        <f t="shared" si="1"/>
        <v>19.78494623655914</v>
      </c>
      <c r="G33" s="82"/>
      <c r="H33" s="221">
        <v>0</v>
      </c>
      <c r="I33" s="37">
        <f t="shared" si="13"/>
        <v>0</v>
      </c>
      <c r="J33" s="82"/>
      <c r="K33" s="221">
        <v>40</v>
      </c>
      <c r="L33" s="37">
        <f t="shared" si="2"/>
        <v>1.0752688172043012</v>
      </c>
      <c r="M33" s="82"/>
      <c r="N33" s="173">
        <v>36</v>
      </c>
      <c r="O33" s="37">
        <f t="shared" si="3"/>
        <v>0.967741935483871</v>
      </c>
      <c r="P33" s="82"/>
      <c r="Q33" s="173">
        <v>118</v>
      </c>
      <c r="R33" s="37">
        <f t="shared" si="4"/>
        <v>3.1720430107526885</v>
      </c>
      <c r="S33" s="82"/>
      <c r="T33" s="173">
        <v>0</v>
      </c>
      <c r="U33" s="37">
        <f t="shared" si="5"/>
        <v>0</v>
      </c>
      <c r="V33" s="82"/>
      <c r="W33" s="173">
        <v>3</v>
      </c>
      <c r="X33" s="37">
        <f t="shared" si="6"/>
        <v>8.0645161290322578E-2</v>
      </c>
      <c r="Y33" s="82"/>
      <c r="Z33" s="173">
        <v>46</v>
      </c>
      <c r="AA33" s="37">
        <f t="shared" si="7"/>
        <v>1.2365591397849462</v>
      </c>
      <c r="AB33" s="82"/>
      <c r="AC33" s="173">
        <v>0</v>
      </c>
      <c r="AD33" s="37">
        <f t="shared" si="8"/>
        <v>0</v>
      </c>
      <c r="AE33" s="82"/>
      <c r="AF33" s="173">
        <v>0</v>
      </c>
      <c r="AG33" s="37">
        <f t="shared" si="9"/>
        <v>0</v>
      </c>
      <c r="AH33" s="82"/>
      <c r="AI33" s="173">
        <v>211</v>
      </c>
      <c r="AJ33" s="37">
        <f t="shared" si="10"/>
        <v>5.672043010752688</v>
      </c>
      <c r="AK33" s="82"/>
      <c r="AL33" s="173">
        <v>2530</v>
      </c>
      <c r="AM33" s="37">
        <f t="shared" si="11"/>
        <v>68.010752688172033</v>
      </c>
      <c r="AN33" s="82"/>
    </row>
    <row r="34" spans="1:40" ht="19.2" customHeight="1">
      <c r="A34" s="177" t="s">
        <v>514</v>
      </c>
      <c r="B34" s="121">
        <f t="shared" si="12"/>
        <v>2697</v>
      </c>
      <c r="C34" s="37">
        <f t="shared" si="0"/>
        <v>1.9642974195380951</v>
      </c>
      <c r="E34" s="221">
        <v>718</v>
      </c>
      <c r="F34" s="37">
        <f t="shared" si="1"/>
        <v>26.622172784575454</v>
      </c>
      <c r="G34" s="82"/>
      <c r="H34" s="221">
        <v>162</v>
      </c>
      <c r="I34" s="37">
        <f t="shared" si="13"/>
        <v>6.0066740823136815</v>
      </c>
      <c r="J34" s="82"/>
      <c r="K34" s="221">
        <v>45</v>
      </c>
      <c r="L34" s="37">
        <f t="shared" si="2"/>
        <v>1.6685205784204671</v>
      </c>
      <c r="M34" s="82"/>
      <c r="N34" s="173">
        <v>28</v>
      </c>
      <c r="O34" s="37">
        <f t="shared" si="3"/>
        <v>1.0381905821282906</v>
      </c>
      <c r="P34" s="82"/>
      <c r="Q34" s="173">
        <v>157</v>
      </c>
      <c r="R34" s="37">
        <f t="shared" si="4"/>
        <v>5.8212829069336305</v>
      </c>
      <c r="S34" s="82"/>
      <c r="T34" s="173">
        <v>0</v>
      </c>
      <c r="U34" s="37">
        <f t="shared" si="5"/>
        <v>0</v>
      </c>
      <c r="V34" s="82"/>
      <c r="W34" s="173">
        <v>25</v>
      </c>
      <c r="X34" s="37">
        <f t="shared" si="6"/>
        <v>0.92695587690025949</v>
      </c>
      <c r="Y34" s="82"/>
      <c r="Z34" s="173">
        <v>8</v>
      </c>
      <c r="AA34" s="37">
        <f t="shared" si="7"/>
        <v>0.29662588060808304</v>
      </c>
      <c r="AB34" s="82"/>
      <c r="AC34" s="173">
        <v>0</v>
      </c>
      <c r="AD34" s="37">
        <f t="shared" si="8"/>
        <v>0</v>
      </c>
      <c r="AE34" s="82"/>
      <c r="AF34" s="173">
        <v>0</v>
      </c>
      <c r="AG34" s="37">
        <f t="shared" si="9"/>
        <v>0</v>
      </c>
      <c r="AH34" s="82"/>
      <c r="AI34" s="173">
        <v>38</v>
      </c>
      <c r="AJ34" s="37">
        <f t="shared" si="10"/>
        <v>1.4089729328883944</v>
      </c>
      <c r="AK34" s="82"/>
      <c r="AL34" s="173">
        <v>1516</v>
      </c>
      <c r="AM34" s="37">
        <f t="shared" si="11"/>
        <v>56.210604375231746</v>
      </c>
      <c r="AN34" s="82"/>
    </row>
    <row r="35" spans="1:40" ht="19.2" customHeight="1">
      <c r="A35" s="177" t="s">
        <v>515</v>
      </c>
      <c r="B35" s="121">
        <f t="shared" si="12"/>
        <v>116</v>
      </c>
      <c r="C35" s="37">
        <f t="shared" si="0"/>
        <v>8.4485910517767535E-2</v>
      </c>
      <c r="E35" s="221">
        <v>48</v>
      </c>
      <c r="F35" s="37">
        <f t="shared" si="1"/>
        <v>41.379310344827587</v>
      </c>
      <c r="G35" s="82"/>
      <c r="H35" s="221">
        <v>0</v>
      </c>
      <c r="I35" s="37">
        <f t="shared" si="13"/>
        <v>0</v>
      </c>
      <c r="J35" s="82"/>
      <c r="K35" s="221">
        <v>0</v>
      </c>
      <c r="L35" s="37">
        <f t="shared" si="2"/>
        <v>0</v>
      </c>
      <c r="M35" s="82"/>
      <c r="N35" s="173">
        <v>0</v>
      </c>
      <c r="O35" s="37">
        <f t="shared" si="3"/>
        <v>0</v>
      </c>
      <c r="P35" s="82"/>
      <c r="Q35" s="173">
        <v>32</v>
      </c>
      <c r="R35" s="37">
        <f t="shared" si="4"/>
        <v>27.586206896551722</v>
      </c>
      <c r="S35" s="82"/>
      <c r="T35" s="173">
        <v>0</v>
      </c>
      <c r="U35" s="37">
        <f t="shared" si="5"/>
        <v>0</v>
      </c>
      <c r="V35" s="82"/>
      <c r="W35" s="173">
        <v>0</v>
      </c>
      <c r="X35" s="37">
        <f t="shared" si="6"/>
        <v>0</v>
      </c>
      <c r="Y35" s="82"/>
      <c r="Z35" s="173">
        <v>0</v>
      </c>
      <c r="AA35" s="37">
        <f t="shared" si="7"/>
        <v>0</v>
      </c>
      <c r="AB35" s="82"/>
      <c r="AC35" s="173">
        <v>0</v>
      </c>
      <c r="AD35" s="37">
        <f t="shared" si="8"/>
        <v>0</v>
      </c>
      <c r="AE35" s="82"/>
      <c r="AF35" s="173">
        <v>0</v>
      </c>
      <c r="AG35" s="37">
        <f t="shared" si="9"/>
        <v>0</v>
      </c>
      <c r="AH35" s="82"/>
      <c r="AI35" s="173">
        <v>32</v>
      </c>
      <c r="AJ35" s="37">
        <f t="shared" si="10"/>
        <v>27.586206896551722</v>
      </c>
      <c r="AK35" s="82"/>
      <c r="AL35" s="173">
        <v>4</v>
      </c>
      <c r="AM35" s="37">
        <f t="shared" si="11"/>
        <v>3.4482758620689653</v>
      </c>
      <c r="AN35" s="82"/>
    </row>
    <row r="36" spans="1:40" ht="19.2" customHeight="1">
      <c r="A36" s="177" t="s">
        <v>516</v>
      </c>
      <c r="B36" s="121">
        <f t="shared" si="12"/>
        <v>1518</v>
      </c>
      <c r="C36" s="37">
        <f t="shared" si="0"/>
        <v>1.1056001048790614</v>
      </c>
      <c r="E36" s="221">
        <v>1047</v>
      </c>
      <c r="F36" s="37">
        <f t="shared" si="1"/>
        <v>68.972332015810281</v>
      </c>
      <c r="G36" s="82"/>
      <c r="H36" s="221">
        <v>111</v>
      </c>
      <c r="I36" s="37">
        <f t="shared" si="13"/>
        <v>7.312252964426877</v>
      </c>
      <c r="J36" s="82"/>
      <c r="K36" s="221">
        <v>0</v>
      </c>
      <c r="L36" s="37">
        <f t="shared" si="2"/>
        <v>0</v>
      </c>
      <c r="M36" s="82"/>
      <c r="N36" s="173">
        <v>65</v>
      </c>
      <c r="O36" s="37">
        <f t="shared" si="3"/>
        <v>4.2819499341238476</v>
      </c>
      <c r="P36" s="82"/>
      <c r="Q36" s="173">
        <v>196</v>
      </c>
      <c r="R36" s="37">
        <f t="shared" si="4"/>
        <v>12.911725955204217</v>
      </c>
      <c r="S36" s="82"/>
      <c r="T36" s="173">
        <v>0</v>
      </c>
      <c r="U36" s="37">
        <f t="shared" si="5"/>
        <v>0</v>
      </c>
      <c r="V36" s="82"/>
      <c r="W36" s="173">
        <v>20</v>
      </c>
      <c r="X36" s="37">
        <f t="shared" si="6"/>
        <v>1.3175230566534915</v>
      </c>
      <c r="Y36" s="82"/>
      <c r="Z36" s="173">
        <v>3</v>
      </c>
      <c r="AA36" s="37">
        <f t="shared" si="7"/>
        <v>0.19762845849802371</v>
      </c>
      <c r="AB36" s="82"/>
      <c r="AC36" s="173">
        <v>0</v>
      </c>
      <c r="AD36" s="37">
        <f t="shared" si="8"/>
        <v>0</v>
      </c>
      <c r="AE36" s="82"/>
      <c r="AF36" s="173">
        <v>0</v>
      </c>
      <c r="AG36" s="37">
        <f t="shared" si="9"/>
        <v>0</v>
      </c>
      <c r="AH36" s="82"/>
      <c r="AI36" s="173">
        <v>0</v>
      </c>
      <c r="AJ36" s="37">
        <f t="shared" si="10"/>
        <v>0</v>
      </c>
      <c r="AK36" s="82"/>
      <c r="AL36" s="173">
        <v>76</v>
      </c>
      <c r="AM36" s="37">
        <f t="shared" si="11"/>
        <v>5.0065876152832676</v>
      </c>
      <c r="AN36" s="82"/>
    </row>
    <row r="37" spans="1:40" ht="19.2" customHeight="1">
      <c r="A37" s="177" t="s">
        <v>517</v>
      </c>
      <c r="B37" s="121">
        <f t="shared" si="12"/>
        <v>1315</v>
      </c>
      <c r="C37" s="37">
        <f t="shared" si="0"/>
        <v>0.95774976147296809</v>
      </c>
      <c r="E37" s="221">
        <v>841</v>
      </c>
      <c r="F37" s="37">
        <f t="shared" si="1"/>
        <v>63.954372623574137</v>
      </c>
      <c r="G37" s="82"/>
      <c r="H37" s="221">
        <v>238</v>
      </c>
      <c r="I37" s="37">
        <f t="shared" si="13"/>
        <v>18.098859315589351</v>
      </c>
      <c r="J37" s="82"/>
      <c r="K37" s="221">
        <v>0</v>
      </c>
      <c r="L37" s="37">
        <f t="shared" si="2"/>
        <v>0</v>
      </c>
      <c r="M37" s="82"/>
      <c r="N37" s="173">
        <v>80</v>
      </c>
      <c r="O37" s="37">
        <f t="shared" si="3"/>
        <v>6.083650190114068</v>
      </c>
      <c r="P37" s="82"/>
      <c r="Q37" s="173">
        <v>40</v>
      </c>
      <c r="R37" s="37">
        <f t="shared" si="4"/>
        <v>3.041825095057034</v>
      </c>
      <c r="S37" s="82"/>
      <c r="T37" s="173">
        <v>0</v>
      </c>
      <c r="U37" s="37">
        <f t="shared" si="5"/>
        <v>0</v>
      </c>
      <c r="V37" s="82"/>
      <c r="W37" s="173">
        <v>10</v>
      </c>
      <c r="X37" s="37">
        <f t="shared" si="6"/>
        <v>0.76045627376425851</v>
      </c>
      <c r="Y37" s="82"/>
      <c r="Z37" s="173">
        <v>37</v>
      </c>
      <c r="AA37" s="37">
        <f t="shared" si="7"/>
        <v>2.8136882129277567</v>
      </c>
      <c r="AB37" s="82"/>
      <c r="AC37" s="173">
        <v>0</v>
      </c>
      <c r="AD37" s="37">
        <f t="shared" si="8"/>
        <v>0</v>
      </c>
      <c r="AE37" s="82"/>
      <c r="AF37" s="173">
        <v>2</v>
      </c>
      <c r="AG37" s="37">
        <f t="shared" si="9"/>
        <v>0.15209125475285171</v>
      </c>
      <c r="AH37" s="82"/>
      <c r="AI37" s="173">
        <v>0</v>
      </c>
      <c r="AJ37" s="37">
        <f t="shared" si="10"/>
        <v>0</v>
      </c>
      <c r="AK37" s="82"/>
      <c r="AL37" s="173">
        <v>67</v>
      </c>
      <c r="AM37" s="37">
        <f t="shared" si="11"/>
        <v>5.0950570342205319</v>
      </c>
      <c r="AN37" s="82"/>
    </row>
    <row r="38" spans="1:40" ht="19.2" customHeight="1">
      <c r="A38" s="177" t="s">
        <v>518</v>
      </c>
      <c r="B38" s="121">
        <f t="shared" si="12"/>
        <v>7151</v>
      </c>
      <c r="C38" s="37">
        <f t="shared" si="0"/>
        <v>5.2082650526944452</v>
      </c>
      <c r="E38" s="221">
        <v>2603</v>
      </c>
      <c r="F38" s="37">
        <f t="shared" si="1"/>
        <v>36.400503426094254</v>
      </c>
      <c r="G38" s="82"/>
      <c r="H38" s="221">
        <v>496</v>
      </c>
      <c r="I38" s="37">
        <f t="shared" si="13"/>
        <v>6.9360928541462741</v>
      </c>
      <c r="J38" s="82"/>
      <c r="K38" s="221">
        <v>0</v>
      </c>
      <c r="L38" s="37">
        <f t="shared" si="2"/>
        <v>0</v>
      </c>
      <c r="M38" s="82"/>
      <c r="N38" s="173">
        <v>189</v>
      </c>
      <c r="O38" s="37">
        <f t="shared" si="3"/>
        <v>2.6429869948258982</v>
      </c>
      <c r="P38" s="82"/>
      <c r="Q38" s="173">
        <v>132</v>
      </c>
      <c r="R38" s="37">
        <f t="shared" si="4"/>
        <v>1.8458956789260244</v>
      </c>
      <c r="S38" s="82"/>
      <c r="T38" s="173">
        <v>0</v>
      </c>
      <c r="U38" s="37"/>
      <c r="V38" s="82"/>
      <c r="W38" s="173">
        <v>125</v>
      </c>
      <c r="X38" s="37">
        <f t="shared" si="6"/>
        <v>1.7480072717102502</v>
      </c>
      <c r="Y38" s="82"/>
      <c r="Z38" s="173">
        <v>39</v>
      </c>
      <c r="AA38" s="37">
        <f t="shared" si="7"/>
        <v>0.54537826877359807</v>
      </c>
      <c r="AB38" s="82"/>
      <c r="AC38" s="173">
        <v>0</v>
      </c>
      <c r="AD38" s="37"/>
      <c r="AE38" s="82"/>
      <c r="AF38" s="173">
        <v>0</v>
      </c>
      <c r="AG38" s="37"/>
      <c r="AH38" s="82"/>
      <c r="AI38" s="173">
        <v>831</v>
      </c>
      <c r="AJ38" s="37">
        <f t="shared" si="10"/>
        <v>11.620752342329745</v>
      </c>
      <c r="AK38" s="82"/>
      <c r="AL38" s="173">
        <v>2736</v>
      </c>
      <c r="AM38" s="37">
        <f t="shared" si="11"/>
        <v>38.260383163193957</v>
      </c>
      <c r="AN38" s="82"/>
    </row>
    <row r="39" spans="1:40" ht="19.2" customHeight="1">
      <c r="A39" s="177" t="s">
        <v>519</v>
      </c>
      <c r="B39" s="121">
        <f t="shared" si="12"/>
        <v>2153</v>
      </c>
      <c r="C39" s="37">
        <f t="shared" si="0"/>
        <v>1.5680876322823576</v>
      </c>
      <c r="E39" s="221">
        <v>1618</v>
      </c>
      <c r="F39" s="37">
        <f t="shared" si="1"/>
        <v>75.150952159777049</v>
      </c>
      <c r="G39" s="82"/>
      <c r="H39" s="221">
        <v>16</v>
      </c>
      <c r="I39" s="37">
        <f t="shared" si="13"/>
        <v>0.74314909428704135</v>
      </c>
      <c r="J39" s="82"/>
      <c r="K39" s="221">
        <v>0</v>
      </c>
      <c r="L39" s="37">
        <f t="shared" si="2"/>
        <v>0</v>
      </c>
      <c r="M39" s="82"/>
      <c r="N39" s="173">
        <v>15</v>
      </c>
      <c r="O39" s="37">
        <f t="shared" si="3"/>
        <v>0.69670227589410128</v>
      </c>
      <c r="P39" s="82"/>
      <c r="Q39" s="173">
        <v>167</v>
      </c>
      <c r="R39" s="37">
        <f t="shared" si="4"/>
        <v>7.7566186716209931</v>
      </c>
      <c r="S39" s="82"/>
      <c r="T39" s="173">
        <v>0</v>
      </c>
      <c r="U39" s="37"/>
      <c r="V39" s="82"/>
      <c r="W39" s="173">
        <v>6</v>
      </c>
      <c r="X39" s="37">
        <f t="shared" si="6"/>
        <v>0.27868091035764053</v>
      </c>
      <c r="Y39" s="82"/>
      <c r="Z39" s="173">
        <v>48</v>
      </c>
      <c r="AA39" s="37">
        <f t="shared" si="7"/>
        <v>2.2294472828611243</v>
      </c>
      <c r="AB39" s="82"/>
      <c r="AC39" s="173">
        <v>0</v>
      </c>
      <c r="AD39" s="37"/>
      <c r="AE39" s="82"/>
      <c r="AF39" s="173">
        <v>0</v>
      </c>
      <c r="AG39" s="37"/>
      <c r="AH39" s="82"/>
      <c r="AI39" s="173">
        <v>71</v>
      </c>
      <c r="AJ39" s="37">
        <f t="shared" si="10"/>
        <v>3.2977241058987459</v>
      </c>
      <c r="AK39" s="82"/>
      <c r="AL39" s="173">
        <v>212</v>
      </c>
      <c r="AM39" s="37">
        <f t="shared" si="11"/>
        <v>9.8467254993032984</v>
      </c>
      <c r="AN39" s="82"/>
    </row>
    <row r="40" spans="1:40" ht="19.2" customHeight="1">
      <c r="A40" s="177" t="s">
        <v>520</v>
      </c>
      <c r="B40" s="121">
        <f t="shared" si="12"/>
        <v>1058</v>
      </c>
      <c r="C40" s="37">
        <f t="shared" si="0"/>
        <v>0.7705697700672246</v>
      </c>
      <c r="E40" s="221">
        <v>442</v>
      </c>
      <c r="F40" s="37">
        <f t="shared" si="1"/>
        <v>41.77693761814745</v>
      </c>
      <c r="G40" s="82"/>
      <c r="H40" s="221">
        <v>231</v>
      </c>
      <c r="I40" s="37">
        <f t="shared" si="13"/>
        <v>21.833648393194707</v>
      </c>
      <c r="J40" s="82"/>
      <c r="K40" s="221">
        <v>5</v>
      </c>
      <c r="L40" s="37">
        <f t="shared" si="2"/>
        <v>0.47258979206049151</v>
      </c>
      <c r="M40" s="82"/>
      <c r="N40" s="173">
        <v>0</v>
      </c>
      <c r="O40" s="37">
        <f t="shared" si="3"/>
        <v>0</v>
      </c>
      <c r="P40" s="82"/>
      <c r="Q40" s="173">
        <v>6</v>
      </c>
      <c r="R40" s="37">
        <f t="shared" si="4"/>
        <v>0.56710775047258988</v>
      </c>
      <c r="S40" s="82"/>
      <c r="T40" s="173">
        <v>0</v>
      </c>
      <c r="U40" s="37"/>
      <c r="V40" s="82"/>
      <c r="W40" s="173">
        <v>7</v>
      </c>
      <c r="X40" s="37">
        <f t="shared" si="6"/>
        <v>0.66162570888468808</v>
      </c>
      <c r="Y40" s="82"/>
      <c r="Z40" s="173">
        <v>11</v>
      </c>
      <c r="AA40" s="37">
        <f t="shared" si="7"/>
        <v>1.0396975425330812</v>
      </c>
      <c r="AB40" s="82"/>
      <c r="AC40" s="173">
        <v>0</v>
      </c>
      <c r="AD40" s="37"/>
      <c r="AE40" s="82"/>
      <c r="AF40" s="173">
        <v>0</v>
      </c>
      <c r="AG40" s="37"/>
      <c r="AH40" s="82"/>
      <c r="AI40" s="173">
        <v>0</v>
      </c>
      <c r="AJ40" s="37">
        <f t="shared" si="10"/>
        <v>0</v>
      </c>
      <c r="AK40" s="82"/>
      <c r="AL40" s="173">
        <v>356</v>
      </c>
      <c r="AM40" s="37">
        <f t="shared" si="11"/>
        <v>33.648393194706991</v>
      </c>
      <c r="AN40" s="82"/>
    </row>
    <row r="41" spans="1:40" ht="19.2" customHeight="1">
      <c r="A41" s="177" t="s">
        <v>521</v>
      </c>
      <c r="B41" s="121">
        <f t="shared" si="12"/>
        <v>2146</v>
      </c>
      <c r="C41" s="37">
        <f t="shared" si="0"/>
        <v>1.5629893445786993</v>
      </c>
      <c r="E41" s="221">
        <v>467</v>
      </c>
      <c r="F41" s="37">
        <f t="shared" si="1"/>
        <v>21.761416589002796</v>
      </c>
      <c r="G41" s="82"/>
      <c r="H41" s="221">
        <v>1679</v>
      </c>
      <c r="I41" s="37">
        <f t="shared" si="13"/>
        <v>78.238583410997208</v>
      </c>
      <c r="J41" s="82"/>
      <c r="K41" s="221">
        <v>0</v>
      </c>
      <c r="L41" s="37">
        <f t="shared" si="2"/>
        <v>0</v>
      </c>
      <c r="M41" s="82"/>
      <c r="N41" s="173">
        <v>0</v>
      </c>
      <c r="O41" s="37">
        <f t="shared" si="3"/>
        <v>0</v>
      </c>
      <c r="P41" s="82"/>
      <c r="Q41" s="173">
        <v>0</v>
      </c>
      <c r="R41" s="37">
        <f t="shared" si="4"/>
        <v>0</v>
      </c>
      <c r="S41" s="82"/>
      <c r="T41" s="173">
        <v>0</v>
      </c>
      <c r="U41" s="37"/>
      <c r="V41" s="82"/>
      <c r="W41" s="173">
        <v>0</v>
      </c>
      <c r="X41" s="37">
        <f t="shared" si="6"/>
        <v>0</v>
      </c>
      <c r="Y41" s="82"/>
      <c r="Z41" s="173">
        <v>0</v>
      </c>
      <c r="AA41" s="37">
        <f t="shared" si="7"/>
        <v>0</v>
      </c>
      <c r="AB41" s="82"/>
      <c r="AC41" s="173">
        <v>0</v>
      </c>
      <c r="AD41" s="37"/>
      <c r="AE41" s="82"/>
      <c r="AF41" s="173">
        <v>0</v>
      </c>
      <c r="AG41" s="37"/>
      <c r="AH41" s="82"/>
      <c r="AI41" s="173">
        <v>0</v>
      </c>
      <c r="AJ41" s="37">
        <f t="shared" si="10"/>
        <v>0</v>
      </c>
      <c r="AK41" s="82"/>
      <c r="AL41" s="173">
        <v>0</v>
      </c>
      <c r="AM41" s="37">
        <f t="shared" si="11"/>
        <v>0</v>
      </c>
      <c r="AN41" s="82"/>
    </row>
    <row r="42" spans="1:40" ht="26.4">
      <c r="A42" s="222" t="s">
        <v>634</v>
      </c>
      <c r="B42" s="121">
        <f t="shared" si="12"/>
        <v>42</v>
      </c>
      <c r="C42" s="37">
        <f t="shared" si="0"/>
        <v>3.0589726221950313E-2</v>
      </c>
      <c r="E42" s="221">
        <v>17</v>
      </c>
      <c r="F42" s="37">
        <f t="shared" si="1"/>
        <v>40.476190476190474</v>
      </c>
      <c r="G42" s="82"/>
      <c r="H42" s="221">
        <v>17</v>
      </c>
      <c r="I42" s="37">
        <f t="shared" si="13"/>
        <v>40.476190476190474</v>
      </c>
      <c r="J42" s="82"/>
      <c r="K42" s="221">
        <v>0</v>
      </c>
      <c r="L42" s="37">
        <f t="shared" si="2"/>
        <v>0</v>
      </c>
      <c r="M42" s="82"/>
      <c r="N42" s="173">
        <v>0</v>
      </c>
      <c r="O42" s="37">
        <f t="shared" si="3"/>
        <v>0</v>
      </c>
      <c r="P42" s="82"/>
      <c r="Q42" s="173">
        <v>0</v>
      </c>
      <c r="R42" s="37">
        <f t="shared" si="4"/>
        <v>0</v>
      </c>
      <c r="S42" s="82"/>
      <c r="T42" s="173">
        <v>0</v>
      </c>
      <c r="U42" s="37"/>
      <c r="V42" s="82"/>
      <c r="W42" s="173">
        <v>0</v>
      </c>
      <c r="X42" s="37">
        <f t="shared" si="6"/>
        <v>0</v>
      </c>
      <c r="Y42" s="82"/>
      <c r="Z42" s="173">
        <v>8</v>
      </c>
      <c r="AA42" s="37">
        <f t="shared" si="7"/>
        <v>19.047619047619047</v>
      </c>
      <c r="AB42" s="82"/>
      <c r="AC42" s="173">
        <v>0</v>
      </c>
      <c r="AD42" s="37"/>
      <c r="AE42" s="82"/>
      <c r="AF42" s="173">
        <v>0</v>
      </c>
      <c r="AG42" s="37"/>
      <c r="AH42" s="82"/>
      <c r="AI42" s="173">
        <v>0</v>
      </c>
      <c r="AJ42" s="37">
        <f t="shared" si="10"/>
        <v>0</v>
      </c>
      <c r="AK42" s="82"/>
      <c r="AL42" s="173">
        <v>0</v>
      </c>
      <c r="AM42" s="37">
        <f t="shared" si="11"/>
        <v>0</v>
      </c>
      <c r="AN42" s="82"/>
    </row>
    <row r="43" spans="1:40" ht="26.4">
      <c r="A43" s="222" t="s">
        <v>635</v>
      </c>
      <c r="B43" s="121">
        <f t="shared" si="12"/>
        <v>72</v>
      </c>
      <c r="C43" s="37">
        <f t="shared" si="0"/>
        <v>5.2439530666200537E-2</v>
      </c>
      <c r="E43" s="221">
        <v>35</v>
      </c>
      <c r="F43" s="37">
        <f t="shared" si="1"/>
        <v>48.611111111111107</v>
      </c>
      <c r="G43" s="82"/>
      <c r="H43" s="221">
        <v>23</v>
      </c>
      <c r="I43" s="37">
        <f t="shared" si="13"/>
        <v>31.944444444444443</v>
      </c>
      <c r="J43" s="82"/>
      <c r="K43" s="221">
        <v>0</v>
      </c>
      <c r="L43" s="37">
        <f t="shared" si="2"/>
        <v>0</v>
      </c>
      <c r="M43" s="82"/>
      <c r="N43" s="173">
        <v>0</v>
      </c>
      <c r="O43" s="37">
        <f t="shared" si="3"/>
        <v>0</v>
      </c>
      <c r="P43" s="82"/>
      <c r="Q43" s="173">
        <v>0</v>
      </c>
      <c r="R43" s="37">
        <f t="shared" si="4"/>
        <v>0</v>
      </c>
      <c r="S43" s="82"/>
      <c r="T43" s="173">
        <v>0</v>
      </c>
      <c r="U43" s="37"/>
      <c r="V43" s="82"/>
      <c r="W43" s="173">
        <v>0</v>
      </c>
      <c r="X43" s="37">
        <f t="shared" si="6"/>
        <v>0</v>
      </c>
      <c r="Y43" s="82"/>
      <c r="Z43" s="173">
        <v>14</v>
      </c>
      <c r="AA43" s="37">
        <f t="shared" si="7"/>
        <v>19.444444444444446</v>
      </c>
      <c r="AB43" s="82"/>
      <c r="AC43" s="173">
        <v>0</v>
      </c>
      <c r="AD43" s="37"/>
      <c r="AE43" s="82"/>
      <c r="AF43" s="173">
        <v>0</v>
      </c>
      <c r="AG43" s="37"/>
      <c r="AH43" s="82"/>
      <c r="AI43" s="173">
        <v>0</v>
      </c>
      <c r="AJ43" s="37">
        <f t="shared" si="10"/>
        <v>0</v>
      </c>
      <c r="AK43" s="82"/>
      <c r="AL43" s="173">
        <v>0</v>
      </c>
      <c r="AM43" s="37">
        <f t="shared" si="11"/>
        <v>0</v>
      </c>
      <c r="AN43" s="82"/>
    </row>
    <row r="44" spans="1:40" ht="19.2" customHeight="1">
      <c r="A44" s="177" t="s">
        <v>636</v>
      </c>
      <c r="B44" s="121">
        <f t="shared" si="12"/>
        <v>501</v>
      </c>
      <c r="C44" s="37">
        <f t="shared" si="0"/>
        <v>0.36489173421897875</v>
      </c>
      <c r="E44" s="221">
        <v>205</v>
      </c>
      <c r="F44" s="37">
        <f t="shared" si="1"/>
        <v>40.918163672654693</v>
      </c>
      <c r="G44" s="82"/>
      <c r="H44" s="221">
        <v>245</v>
      </c>
      <c r="I44" s="37">
        <f t="shared" si="13"/>
        <v>48.902195608782435</v>
      </c>
      <c r="J44" s="82"/>
      <c r="K44" s="221">
        <v>0</v>
      </c>
      <c r="L44" s="37">
        <f t="shared" si="2"/>
        <v>0</v>
      </c>
      <c r="M44" s="82"/>
      <c r="N44" s="173">
        <v>0</v>
      </c>
      <c r="O44" s="37">
        <f t="shared" si="3"/>
        <v>0</v>
      </c>
      <c r="P44" s="82"/>
      <c r="Q44" s="173">
        <v>0</v>
      </c>
      <c r="R44" s="37">
        <f t="shared" si="4"/>
        <v>0</v>
      </c>
      <c r="S44" s="82"/>
      <c r="T44" s="173">
        <v>0</v>
      </c>
      <c r="U44" s="37"/>
      <c r="V44" s="82"/>
      <c r="W44" s="173">
        <v>0</v>
      </c>
      <c r="X44" s="37">
        <f t="shared" si="6"/>
        <v>0</v>
      </c>
      <c r="Y44" s="82"/>
      <c r="Z44" s="173">
        <v>51</v>
      </c>
      <c r="AA44" s="37">
        <f t="shared" si="7"/>
        <v>10.179640718562874</v>
      </c>
      <c r="AB44" s="82"/>
      <c r="AC44" s="173">
        <v>0</v>
      </c>
      <c r="AD44" s="37"/>
      <c r="AE44" s="82"/>
      <c r="AF44" s="173">
        <v>0</v>
      </c>
      <c r="AG44" s="37"/>
      <c r="AH44" s="82"/>
      <c r="AI44" s="173">
        <v>0</v>
      </c>
      <c r="AJ44" s="37">
        <f t="shared" si="10"/>
        <v>0</v>
      </c>
      <c r="AK44" s="82"/>
      <c r="AL44" s="173">
        <v>0</v>
      </c>
      <c r="AM44" s="37">
        <f t="shared" si="11"/>
        <v>0</v>
      </c>
      <c r="AN44" s="82"/>
    </row>
    <row r="45" spans="1:40" ht="19.2" customHeight="1">
      <c r="A45" s="177" t="s">
        <v>525</v>
      </c>
      <c r="B45" s="121">
        <f t="shared" si="12"/>
        <v>25</v>
      </c>
      <c r="C45" s="37">
        <f t="shared" si="0"/>
        <v>1.8208170370208519E-2</v>
      </c>
      <c r="E45" s="221">
        <v>25</v>
      </c>
      <c r="F45" s="37">
        <f t="shared" si="1"/>
        <v>100</v>
      </c>
      <c r="G45" s="82"/>
      <c r="H45" s="221">
        <v>0</v>
      </c>
      <c r="I45" s="37">
        <f t="shared" si="13"/>
        <v>0</v>
      </c>
      <c r="J45" s="82"/>
      <c r="K45" s="221">
        <v>0</v>
      </c>
      <c r="L45" s="37">
        <f t="shared" si="2"/>
        <v>0</v>
      </c>
      <c r="M45" s="82"/>
      <c r="N45" s="173">
        <v>0</v>
      </c>
      <c r="O45" s="37">
        <f t="shared" si="3"/>
        <v>0</v>
      </c>
      <c r="P45" s="82"/>
      <c r="Q45" s="173">
        <v>0</v>
      </c>
      <c r="R45" s="37">
        <f t="shared" si="4"/>
        <v>0</v>
      </c>
      <c r="S45" s="82"/>
      <c r="T45" s="173">
        <v>0</v>
      </c>
      <c r="U45" s="37"/>
      <c r="V45" s="82"/>
      <c r="W45" s="173">
        <v>0</v>
      </c>
      <c r="X45" s="37">
        <f t="shared" si="6"/>
        <v>0</v>
      </c>
      <c r="Y45" s="82"/>
      <c r="Z45" s="173">
        <v>0</v>
      </c>
      <c r="AA45" s="37"/>
      <c r="AB45" s="82"/>
      <c r="AC45" s="173">
        <v>0</v>
      </c>
      <c r="AD45" s="37"/>
      <c r="AE45" s="82"/>
      <c r="AF45" s="173">
        <v>0</v>
      </c>
      <c r="AG45" s="37"/>
      <c r="AH45" s="82"/>
      <c r="AI45" s="173">
        <v>0</v>
      </c>
      <c r="AJ45" s="37"/>
      <c r="AK45" s="82"/>
      <c r="AL45" s="173">
        <v>0</v>
      </c>
      <c r="AM45" s="37">
        <f t="shared" si="11"/>
        <v>0</v>
      </c>
      <c r="AN45" s="82"/>
    </row>
    <row r="46" spans="1:40" ht="9.6" customHeight="1" thickBot="1"/>
    <row r="47" spans="1:40" ht="9.6" customHeight="1">
      <c r="A47" s="44"/>
      <c r="B47" s="167"/>
      <c r="C47" s="44"/>
      <c r="D47" s="44"/>
      <c r="E47" s="44"/>
      <c r="F47" s="44"/>
      <c r="G47" s="44"/>
      <c r="H47" s="167"/>
      <c r="I47" s="44"/>
      <c r="J47" s="44"/>
      <c r="K47" s="167"/>
      <c r="L47" s="44"/>
      <c r="M47" s="44"/>
      <c r="N47" s="167"/>
      <c r="O47" s="44"/>
      <c r="P47" s="44"/>
      <c r="Q47" s="167"/>
      <c r="R47" s="44"/>
      <c r="S47" s="44"/>
      <c r="T47" s="44"/>
      <c r="U47" s="44"/>
      <c r="V47" s="44"/>
      <c r="W47" s="44"/>
      <c r="X47" s="44"/>
      <c r="Y47" s="44"/>
      <c r="Z47" s="44"/>
      <c r="AA47" s="44"/>
      <c r="AB47" s="44"/>
      <c r="AC47" s="44"/>
      <c r="AD47" s="44"/>
      <c r="AE47" s="44"/>
      <c r="AF47" s="44"/>
      <c r="AG47" s="44"/>
      <c r="AH47" s="44"/>
      <c r="AI47" s="44"/>
      <c r="AJ47" s="44"/>
      <c r="AK47" s="44"/>
      <c r="AL47" s="44"/>
      <c r="AM47" s="44"/>
      <c r="AN47" s="44"/>
    </row>
    <row r="48" spans="1:40" ht="12.6" customHeight="1">
      <c r="A48" s="100" t="s">
        <v>526</v>
      </c>
      <c r="B48" s="100"/>
      <c r="C48" s="100"/>
      <c r="D48" s="100"/>
      <c r="E48" s="100"/>
      <c r="F48" s="100"/>
      <c r="G48" s="100"/>
      <c r="H48" s="100"/>
      <c r="I48" s="100"/>
      <c r="J48" s="100"/>
      <c r="K48" s="100"/>
      <c r="L48" s="100"/>
      <c r="M48" s="100"/>
      <c r="N48" s="100"/>
      <c r="O48" s="100"/>
      <c r="P48" s="100"/>
      <c r="Q48" s="100"/>
      <c r="R48" s="100"/>
      <c r="S48" s="100"/>
      <c r="T48" s="100"/>
      <c r="U48" s="100"/>
      <c r="V48" s="100"/>
    </row>
    <row r="49" spans="1:1" ht="6" customHeight="1"/>
    <row r="50" spans="1:1" ht="12" customHeight="1">
      <c r="A50" s="11" t="s">
        <v>533</v>
      </c>
    </row>
    <row r="51" spans="1:1" ht="12" customHeight="1">
      <c r="A51" s="11" t="s">
        <v>569</v>
      </c>
    </row>
    <row r="52" spans="1:1" ht="9.6" customHeight="1"/>
    <row r="53" spans="1:1" ht="9.6" customHeight="1"/>
    <row r="54" spans="1:1" ht="9.6" customHeight="1"/>
    <row r="55" spans="1:1" ht="9.6" customHeight="1"/>
    <row r="56" spans="1:1" ht="9.6" customHeight="1"/>
    <row r="57" spans="1:1" ht="9.6" customHeight="1"/>
    <row r="58" spans="1:1" ht="9.6" customHeight="1"/>
    <row r="59" spans="1:1" ht="9.6" customHeight="1"/>
    <row r="60" spans="1:1" ht="9.6" customHeight="1"/>
    <row r="61" spans="1:1" ht="9.6" customHeight="1"/>
  </sheetData>
  <mergeCells count="13">
    <mergeCell ref="A48:V48"/>
    <mergeCell ref="W7:X7"/>
    <mergeCell ref="Z7:AA7"/>
    <mergeCell ref="AC7:AD7"/>
    <mergeCell ref="AF7:AG7"/>
    <mergeCell ref="AI7:AJ7"/>
    <mergeCell ref="AL7:AM7"/>
    <mergeCell ref="E7:F7"/>
    <mergeCell ref="H7:I7"/>
    <mergeCell ref="K7:L7"/>
    <mergeCell ref="N7:O7"/>
    <mergeCell ref="Q7:R7"/>
    <mergeCell ref="T7:U7"/>
  </mergeCells>
  <conditionalFormatting sqref="B11:O37">
    <cfRule type="cellIs" dxfId="3" priority="1" operator="equal">
      <formula>0</formula>
    </cfRule>
  </conditionalFormatting>
  <printOptions horizontalCentered="1" verticalCentered="1"/>
  <pageMargins left="0" right="0" top="0" bottom="0" header="0.31496062992125984" footer="0.31496062992125984"/>
  <pageSetup scale="55"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7D643-8880-4AD0-BF61-AE46A9BC35F5}">
  <sheetPr>
    <tabColor theme="4" tint="-0.249977111117893"/>
  </sheetPr>
  <dimension ref="A1:N105"/>
  <sheetViews>
    <sheetView showZeros="0" workbookViewId="0">
      <selection activeCell="S31" sqref="S31"/>
    </sheetView>
  </sheetViews>
  <sheetFormatPr baseColWidth="10" defaultColWidth="8.88671875" defaultRowHeight="14.4"/>
  <cols>
    <col min="1" max="1" width="30.88671875" customWidth="1"/>
    <col min="2" max="2" width="2.44140625" customWidth="1"/>
    <col min="3" max="3" width="9.6640625" style="10" customWidth="1"/>
    <col min="4" max="4" width="8.6640625" customWidth="1"/>
    <col min="5" max="5" width="2.44140625" customWidth="1"/>
    <col min="6" max="6" width="9.6640625" style="10" customWidth="1"/>
    <col min="7" max="7" width="8.6640625" style="10" customWidth="1"/>
    <col min="8" max="8" width="2.6640625" style="10" customWidth="1"/>
    <col min="9" max="9" width="8.6640625" style="10" customWidth="1"/>
    <col min="10" max="10" width="7.5546875" style="10" customWidth="1"/>
    <col min="11" max="11" width="2.88671875" style="10" customWidth="1"/>
    <col min="12" max="12" width="9.44140625" style="10" customWidth="1"/>
    <col min="13" max="13" width="9.6640625" style="10" customWidth="1"/>
    <col min="14" max="14" width="3.6640625" style="10" customWidth="1"/>
    <col min="257" max="257" width="30.88671875" customWidth="1"/>
    <col min="258" max="258" width="2.44140625" customWidth="1"/>
    <col min="259" max="259" width="9.6640625" customWidth="1"/>
    <col min="260" max="260" width="8.6640625" customWidth="1"/>
    <col min="261" max="261" width="2.44140625" customWidth="1"/>
    <col min="262" max="262" width="9.6640625" customWidth="1"/>
    <col min="263" max="263" width="8.6640625" customWidth="1"/>
    <col min="264" max="264" width="2.6640625" customWidth="1"/>
    <col min="265" max="265" width="8.6640625" customWidth="1"/>
    <col min="266" max="266" width="7.5546875" customWidth="1"/>
    <col min="267" max="267" width="2.88671875" customWidth="1"/>
    <col min="268" max="268" width="9.44140625" customWidth="1"/>
    <col min="269" max="269" width="9.6640625" customWidth="1"/>
    <col min="270" max="270" width="3.6640625" customWidth="1"/>
    <col min="513" max="513" width="30.88671875" customWidth="1"/>
    <col min="514" max="514" width="2.44140625" customWidth="1"/>
    <col min="515" max="515" width="9.6640625" customWidth="1"/>
    <col min="516" max="516" width="8.6640625" customWidth="1"/>
    <col min="517" max="517" width="2.44140625" customWidth="1"/>
    <col min="518" max="518" width="9.6640625" customWidth="1"/>
    <col min="519" max="519" width="8.6640625" customWidth="1"/>
    <col min="520" max="520" width="2.6640625" customWidth="1"/>
    <col min="521" max="521" width="8.6640625" customWidth="1"/>
    <col min="522" max="522" width="7.5546875" customWidth="1"/>
    <col min="523" max="523" width="2.88671875" customWidth="1"/>
    <col min="524" max="524" width="9.44140625" customWidth="1"/>
    <col min="525" max="525" width="9.6640625" customWidth="1"/>
    <col min="526" max="526" width="3.6640625" customWidth="1"/>
    <col min="769" max="769" width="30.88671875" customWidth="1"/>
    <col min="770" max="770" width="2.44140625" customWidth="1"/>
    <col min="771" max="771" width="9.6640625" customWidth="1"/>
    <col min="772" max="772" width="8.6640625" customWidth="1"/>
    <col min="773" max="773" width="2.44140625" customWidth="1"/>
    <col min="774" max="774" width="9.6640625" customWidth="1"/>
    <col min="775" max="775" width="8.6640625" customWidth="1"/>
    <col min="776" max="776" width="2.6640625" customWidth="1"/>
    <col min="777" max="777" width="8.6640625" customWidth="1"/>
    <col min="778" max="778" width="7.5546875" customWidth="1"/>
    <col min="779" max="779" width="2.88671875" customWidth="1"/>
    <col min="780" max="780" width="9.44140625" customWidth="1"/>
    <col min="781" max="781" width="9.6640625" customWidth="1"/>
    <col min="782" max="782" width="3.6640625" customWidth="1"/>
    <col min="1025" max="1025" width="30.88671875" customWidth="1"/>
    <col min="1026" max="1026" width="2.44140625" customWidth="1"/>
    <col min="1027" max="1027" width="9.6640625" customWidth="1"/>
    <col min="1028" max="1028" width="8.6640625" customWidth="1"/>
    <col min="1029" max="1029" width="2.44140625" customWidth="1"/>
    <col min="1030" max="1030" width="9.6640625" customWidth="1"/>
    <col min="1031" max="1031" width="8.6640625" customWidth="1"/>
    <col min="1032" max="1032" width="2.6640625" customWidth="1"/>
    <col min="1033" max="1033" width="8.6640625" customWidth="1"/>
    <col min="1034" max="1034" width="7.5546875" customWidth="1"/>
    <col min="1035" max="1035" width="2.88671875" customWidth="1"/>
    <col min="1036" max="1036" width="9.44140625" customWidth="1"/>
    <col min="1037" max="1037" width="9.6640625" customWidth="1"/>
    <col min="1038" max="1038" width="3.6640625" customWidth="1"/>
    <col min="1281" max="1281" width="30.88671875" customWidth="1"/>
    <col min="1282" max="1282" width="2.44140625" customWidth="1"/>
    <col min="1283" max="1283" width="9.6640625" customWidth="1"/>
    <col min="1284" max="1284" width="8.6640625" customWidth="1"/>
    <col min="1285" max="1285" width="2.44140625" customWidth="1"/>
    <col min="1286" max="1286" width="9.6640625" customWidth="1"/>
    <col min="1287" max="1287" width="8.6640625" customWidth="1"/>
    <col min="1288" max="1288" width="2.6640625" customWidth="1"/>
    <col min="1289" max="1289" width="8.6640625" customWidth="1"/>
    <col min="1290" max="1290" width="7.5546875" customWidth="1"/>
    <col min="1291" max="1291" width="2.88671875" customWidth="1"/>
    <col min="1292" max="1292" width="9.44140625" customWidth="1"/>
    <col min="1293" max="1293" width="9.6640625" customWidth="1"/>
    <col min="1294" max="1294" width="3.6640625" customWidth="1"/>
    <col min="1537" max="1537" width="30.88671875" customWidth="1"/>
    <col min="1538" max="1538" width="2.44140625" customWidth="1"/>
    <col min="1539" max="1539" width="9.6640625" customWidth="1"/>
    <col min="1540" max="1540" width="8.6640625" customWidth="1"/>
    <col min="1541" max="1541" width="2.44140625" customWidth="1"/>
    <col min="1542" max="1542" width="9.6640625" customWidth="1"/>
    <col min="1543" max="1543" width="8.6640625" customWidth="1"/>
    <col min="1544" max="1544" width="2.6640625" customWidth="1"/>
    <col min="1545" max="1545" width="8.6640625" customWidth="1"/>
    <col min="1546" max="1546" width="7.5546875" customWidth="1"/>
    <col min="1547" max="1547" width="2.88671875" customWidth="1"/>
    <col min="1548" max="1548" width="9.44140625" customWidth="1"/>
    <col min="1549" max="1549" width="9.6640625" customWidth="1"/>
    <col min="1550" max="1550" width="3.6640625" customWidth="1"/>
    <col min="1793" max="1793" width="30.88671875" customWidth="1"/>
    <col min="1794" max="1794" width="2.44140625" customWidth="1"/>
    <col min="1795" max="1795" width="9.6640625" customWidth="1"/>
    <col min="1796" max="1796" width="8.6640625" customWidth="1"/>
    <col min="1797" max="1797" width="2.44140625" customWidth="1"/>
    <col min="1798" max="1798" width="9.6640625" customWidth="1"/>
    <col min="1799" max="1799" width="8.6640625" customWidth="1"/>
    <col min="1800" max="1800" width="2.6640625" customWidth="1"/>
    <col min="1801" max="1801" width="8.6640625" customWidth="1"/>
    <col min="1802" max="1802" width="7.5546875" customWidth="1"/>
    <col min="1803" max="1803" width="2.88671875" customWidth="1"/>
    <col min="1804" max="1804" width="9.44140625" customWidth="1"/>
    <col min="1805" max="1805" width="9.6640625" customWidth="1"/>
    <col min="1806" max="1806" width="3.6640625" customWidth="1"/>
    <col min="2049" max="2049" width="30.88671875" customWidth="1"/>
    <col min="2050" max="2050" width="2.44140625" customWidth="1"/>
    <col min="2051" max="2051" width="9.6640625" customWidth="1"/>
    <col min="2052" max="2052" width="8.6640625" customWidth="1"/>
    <col min="2053" max="2053" width="2.44140625" customWidth="1"/>
    <col min="2054" max="2054" width="9.6640625" customWidth="1"/>
    <col min="2055" max="2055" width="8.6640625" customWidth="1"/>
    <col min="2056" max="2056" width="2.6640625" customWidth="1"/>
    <col min="2057" max="2057" width="8.6640625" customWidth="1"/>
    <col min="2058" max="2058" width="7.5546875" customWidth="1"/>
    <col min="2059" max="2059" width="2.88671875" customWidth="1"/>
    <col min="2060" max="2060" width="9.44140625" customWidth="1"/>
    <col min="2061" max="2061" width="9.6640625" customWidth="1"/>
    <col min="2062" max="2062" width="3.6640625" customWidth="1"/>
    <col min="2305" max="2305" width="30.88671875" customWidth="1"/>
    <col min="2306" max="2306" width="2.44140625" customWidth="1"/>
    <col min="2307" max="2307" width="9.6640625" customWidth="1"/>
    <col min="2308" max="2308" width="8.6640625" customWidth="1"/>
    <col min="2309" max="2309" width="2.44140625" customWidth="1"/>
    <col min="2310" max="2310" width="9.6640625" customWidth="1"/>
    <col min="2311" max="2311" width="8.6640625" customWidth="1"/>
    <col min="2312" max="2312" width="2.6640625" customWidth="1"/>
    <col min="2313" max="2313" width="8.6640625" customWidth="1"/>
    <col min="2314" max="2314" width="7.5546875" customWidth="1"/>
    <col min="2315" max="2315" width="2.88671875" customWidth="1"/>
    <col min="2316" max="2316" width="9.44140625" customWidth="1"/>
    <col min="2317" max="2317" width="9.6640625" customWidth="1"/>
    <col min="2318" max="2318" width="3.6640625" customWidth="1"/>
    <col min="2561" max="2561" width="30.88671875" customWidth="1"/>
    <col min="2562" max="2562" width="2.44140625" customWidth="1"/>
    <col min="2563" max="2563" width="9.6640625" customWidth="1"/>
    <col min="2564" max="2564" width="8.6640625" customWidth="1"/>
    <col min="2565" max="2565" width="2.44140625" customWidth="1"/>
    <col min="2566" max="2566" width="9.6640625" customWidth="1"/>
    <col min="2567" max="2567" width="8.6640625" customWidth="1"/>
    <col min="2568" max="2568" width="2.6640625" customWidth="1"/>
    <col min="2569" max="2569" width="8.6640625" customWidth="1"/>
    <col min="2570" max="2570" width="7.5546875" customWidth="1"/>
    <col min="2571" max="2571" width="2.88671875" customWidth="1"/>
    <col min="2572" max="2572" width="9.44140625" customWidth="1"/>
    <col min="2573" max="2573" width="9.6640625" customWidth="1"/>
    <col min="2574" max="2574" width="3.6640625" customWidth="1"/>
    <col min="2817" max="2817" width="30.88671875" customWidth="1"/>
    <col min="2818" max="2818" width="2.44140625" customWidth="1"/>
    <col min="2819" max="2819" width="9.6640625" customWidth="1"/>
    <col min="2820" max="2820" width="8.6640625" customWidth="1"/>
    <col min="2821" max="2821" width="2.44140625" customWidth="1"/>
    <col min="2822" max="2822" width="9.6640625" customWidth="1"/>
    <col min="2823" max="2823" width="8.6640625" customWidth="1"/>
    <col min="2824" max="2824" width="2.6640625" customWidth="1"/>
    <col min="2825" max="2825" width="8.6640625" customWidth="1"/>
    <col min="2826" max="2826" width="7.5546875" customWidth="1"/>
    <col min="2827" max="2827" width="2.88671875" customWidth="1"/>
    <col min="2828" max="2828" width="9.44140625" customWidth="1"/>
    <col min="2829" max="2829" width="9.6640625" customWidth="1"/>
    <col min="2830" max="2830" width="3.6640625" customWidth="1"/>
    <col min="3073" max="3073" width="30.88671875" customWidth="1"/>
    <col min="3074" max="3074" width="2.44140625" customWidth="1"/>
    <col min="3075" max="3075" width="9.6640625" customWidth="1"/>
    <col min="3076" max="3076" width="8.6640625" customWidth="1"/>
    <col min="3077" max="3077" width="2.44140625" customWidth="1"/>
    <col min="3078" max="3078" width="9.6640625" customWidth="1"/>
    <col min="3079" max="3079" width="8.6640625" customWidth="1"/>
    <col min="3080" max="3080" width="2.6640625" customWidth="1"/>
    <col min="3081" max="3081" width="8.6640625" customWidth="1"/>
    <col min="3082" max="3082" width="7.5546875" customWidth="1"/>
    <col min="3083" max="3083" width="2.88671875" customWidth="1"/>
    <col min="3084" max="3084" width="9.44140625" customWidth="1"/>
    <col min="3085" max="3085" width="9.6640625" customWidth="1"/>
    <col min="3086" max="3086" width="3.6640625" customWidth="1"/>
    <col min="3329" max="3329" width="30.88671875" customWidth="1"/>
    <col min="3330" max="3330" width="2.44140625" customWidth="1"/>
    <col min="3331" max="3331" width="9.6640625" customWidth="1"/>
    <col min="3332" max="3332" width="8.6640625" customWidth="1"/>
    <col min="3333" max="3333" width="2.44140625" customWidth="1"/>
    <col min="3334" max="3334" width="9.6640625" customWidth="1"/>
    <col min="3335" max="3335" width="8.6640625" customWidth="1"/>
    <col min="3336" max="3336" width="2.6640625" customWidth="1"/>
    <col min="3337" max="3337" width="8.6640625" customWidth="1"/>
    <col min="3338" max="3338" width="7.5546875" customWidth="1"/>
    <col min="3339" max="3339" width="2.88671875" customWidth="1"/>
    <col min="3340" max="3340" width="9.44140625" customWidth="1"/>
    <col min="3341" max="3341" width="9.6640625" customWidth="1"/>
    <col min="3342" max="3342" width="3.6640625" customWidth="1"/>
    <col min="3585" max="3585" width="30.88671875" customWidth="1"/>
    <col min="3586" max="3586" width="2.44140625" customWidth="1"/>
    <col min="3587" max="3587" width="9.6640625" customWidth="1"/>
    <col min="3588" max="3588" width="8.6640625" customWidth="1"/>
    <col min="3589" max="3589" width="2.44140625" customWidth="1"/>
    <col min="3590" max="3590" width="9.6640625" customWidth="1"/>
    <col min="3591" max="3591" width="8.6640625" customWidth="1"/>
    <col min="3592" max="3592" width="2.6640625" customWidth="1"/>
    <col min="3593" max="3593" width="8.6640625" customWidth="1"/>
    <col min="3594" max="3594" width="7.5546875" customWidth="1"/>
    <col min="3595" max="3595" width="2.88671875" customWidth="1"/>
    <col min="3596" max="3596" width="9.44140625" customWidth="1"/>
    <col min="3597" max="3597" width="9.6640625" customWidth="1"/>
    <col min="3598" max="3598" width="3.6640625" customWidth="1"/>
    <col min="3841" max="3841" width="30.88671875" customWidth="1"/>
    <col min="3842" max="3842" width="2.44140625" customWidth="1"/>
    <col min="3843" max="3843" width="9.6640625" customWidth="1"/>
    <col min="3844" max="3844" width="8.6640625" customWidth="1"/>
    <col min="3845" max="3845" width="2.44140625" customWidth="1"/>
    <col min="3846" max="3846" width="9.6640625" customWidth="1"/>
    <col min="3847" max="3847" width="8.6640625" customWidth="1"/>
    <col min="3848" max="3848" width="2.6640625" customWidth="1"/>
    <col min="3849" max="3849" width="8.6640625" customWidth="1"/>
    <col min="3850" max="3850" width="7.5546875" customWidth="1"/>
    <col min="3851" max="3851" width="2.88671875" customWidth="1"/>
    <col min="3852" max="3852" width="9.44140625" customWidth="1"/>
    <col min="3853" max="3853" width="9.6640625" customWidth="1"/>
    <col min="3854" max="3854" width="3.6640625" customWidth="1"/>
    <col min="4097" max="4097" width="30.88671875" customWidth="1"/>
    <col min="4098" max="4098" width="2.44140625" customWidth="1"/>
    <col min="4099" max="4099" width="9.6640625" customWidth="1"/>
    <col min="4100" max="4100" width="8.6640625" customWidth="1"/>
    <col min="4101" max="4101" width="2.44140625" customWidth="1"/>
    <col min="4102" max="4102" width="9.6640625" customWidth="1"/>
    <col min="4103" max="4103" width="8.6640625" customWidth="1"/>
    <col min="4104" max="4104" width="2.6640625" customWidth="1"/>
    <col min="4105" max="4105" width="8.6640625" customWidth="1"/>
    <col min="4106" max="4106" width="7.5546875" customWidth="1"/>
    <col min="4107" max="4107" width="2.88671875" customWidth="1"/>
    <col min="4108" max="4108" width="9.44140625" customWidth="1"/>
    <col min="4109" max="4109" width="9.6640625" customWidth="1"/>
    <col min="4110" max="4110" width="3.6640625" customWidth="1"/>
    <col min="4353" max="4353" width="30.88671875" customWidth="1"/>
    <col min="4354" max="4354" width="2.44140625" customWidth="1"/>
    <col min="4355" max="4355" width="9.6640625" customWidth="1"/>
    <col min="4356" max="4356" width="8.6640625" customWidth="1"/>
    <col min="4357" max="4357" width="2.44140625" customWidth="1"/>
    <col min="4358" max="4358" width="9.6640625" customWidth="1"/>
    <col min="4359" max="4359" width="8.6640625" customWidth="1"/>
    <col min="4360" max="4360" width="2.6640625" customWidth="1"/>
    <col min="4361" max="4361" width="8.6640625" customWidth="1"/>
    <col min="4362" max="4362" width="7.5546875" customWidth="1"/>
    <col min="4363" max="4363" width="2.88671875" customWidth="1"/>
    <col min="4364" max="4364" width="9.44140625" customWidth="1"/>
    <col min="4365" max="4365" width="9.6640625" customWidth="1"/>
    <col min="4366" max="4366" width="3.6640625" customWidth="1"/>
    <col min="4609" max="4609" width="30.88671875" customWidth="1"/>
    <col min="4610" max="4610" width="2.44140625" customWidth="1"/>
    <col min="4611" max="4611" width="9.6640625" customWidth="1"/>
    <col min="4612" max="4612" width="8.6640625" customWidth="1"/>
    <col min="4613" max="4613" width="2.44140625" customWidth="1"/>
    <col min="4614" max="4614" width="9.6640625" customWidth="1"/>
    <col min="4615" max="4615" width="8.6640625" customWidth="1"/>
    <col min="4616" max="4616" width="2.6640625" customWidth="1"/>
    <col min="4617" max="4617" width="8.6640625" customWidth="1"/>
    <col min="4618" max="4618" width="7.5546875" customWidth="1"/>
    <col min="4619" max="4619" width="2.88671875" customWidth="1"/>
    <col min="4620" max="4620" width="9.44140625" customWidth="1"/>
    <col min="4621" max="4621" width="9.6640625" customWidth="1"/>
    <col min="4622" max="4622" width="3.6640625" customWidth="1"/>
    <col min="4865" max="4865" width="30.88671875" customWidth="1"/>
    <col min="4866" max="4866" width="2.44140625" customWidth="1"/>
    <col min="4867" max="4867" width="9.6640625" customWidth="1"/>
    <col min="4868" max="4868" width="8.6640625" customWidth="1"/>
    <col min="4869" max="4869" width="2.44140625" customWidth="1"/>
    <col min="4870" max="4870" width="9.6640625" customWidth="1"/>
    <col min="4871" max="4871" width="8.6640625" customWidth="1"/>
    <col min="4872" max="4872" width="2.6640625" customWidth="1"/>
    <col min="4873" max="4873" width="8.6640625" customWidth="1"/>
    <col min="4874" max="4874" width="7.5546875" customWidth="1"/>
    <col min="4875" max="4875" width="2.88671875" customWidth="1"/>
    <col min="4876" max="4876" width="9.44140625" customWidth="1"/>
    <col min="4877" max="4877" width="9.6640625" customWidth="1"/>
    <col min="4878" max="4878" width="3.6640625" customWidth="1"/>
    <col min="5121" max="5121" width="30.88671875" customWidth="1"/>
    <col min="5122" max="5122" width="2.44140625" customWidth="1"/>
    <col min="5123" max="5123" width="9.6640625" customWidth="1"/>
    <col min="5124" max="5124" width="8.6640625" customWidth="1"/>
    <col min="5125" max="5125" width="2.44140625" customWidth="1"/>
    <col min="5126" max="5126" width="9.6640625" customWidth="1"/>
    <col min="5127" max="5127" width="8.6640625" customWidth="1"/>
    <col min="5128" max="5128" width="2.6640625" customWidth="1"/>
    <col min="5129" max="5129" width="8.6640625" customWidth="1"/>
    <col min="5130" max="5130" width="7.5546875" customWidth="1"/>
    <col min="5131" max="5131" width="2.88671875" customWidth="1"/>
    <col min="5132" max="5132" width="9.44140625" customWidth="1"/>
    <col min="5133" max="5133" width="9.6640625" customWidth="1"/>
    <col min="5134" max="5134" width="3.6640625" customWidth="1"/>
    <col min="5377" max="5377" width="30.88671875" customWidth="1"/>
    <col min="5378" max="5378" width="2.44140625" customWidth="1"/>
    <col min="5379" max="5379" width="9.6640625" customWidth="1"/>
    <col min="5380" max="5380" width="8.6640625" customWidth="1"/>
    <col min="5381" max="5381" width="2.44140625" customWidth="1"/>
    <col min="5382" max="5382" width="9.6640625" customWidth="1"/>
    <col min="5383" max="5383" width="8.6640625" customWidth="1"/>
    <col min="5384" max="5384" width="2.6640625" customWidth="1"/>
    <col min="5385" max="5385" width="8.6640625" customWidth="1"/>
    <col min="5386" max="5386" width="7.5546875" customWidth="1"/>
    <col min="5387" max="5387" width="2.88671875" customWidth="1"/>
    <col min="5388" max="5388" width="9.44140625" customWidth="1"/>
    <col min="5389" max="5389" width="9.6640625" customWidth="1"/>
    <col min="5390" max="5390" width="3.6640625" customWidth="1"/>
    <col min="5633" max="5633" width="30.88671875" customWidth="1"/>
    <col min="5634" max="5634" width="2.44140625" customWidth="1"/>
    <col min="5635" max="5635" width="9.6640625" customWidth="1"/>
    <col min="5636" max="5636" width="8.6640625" customWidth="1"/>
    <col min="5637" max="5637" width="2.44140625" customWidth="1"/>
    <col min="5638" max="5638" width="9.6640625" customWidth="1"/>
    <col min="5639" max="5639" width="8.6640625" customWidth="1"/>
    <col min="5640" max="5640" width="2.6640625" customWidth="1"/>
    <col min="5641" max="5641" width="8.6640625" customWidth="1"/>
    <col min="5642" max="5642" width="7.5546875" customWidth="1"/>
    <col min="5643" max="5643" width="2.88671875" customWidth="1"/>
    <col min="5644" max="5644" width="9.44140625" customWidth="1"/>
    <col min="5645" max="5645" width="9.6640625" customWidth="1"/>
    <col min="5646" max="5646" width="3.6640625" customWidth="1"/>
    <col min="5889" max="5889" width="30.88671875" customWidth="1"/>
    <col min="5890" max="5890" width="2.44140625" customWidth="1"/>
    <col min="5891" max="5891" width="9.6640625" customWidth="1"/>
    <col min="5892" max="5892" width="8.6640625" customWidth="1"/>
    <col min="5893" max="5893" width="2.44140625" customWidth="1"/>
    <col min="5894" max="5894" width="9.6640625" customWidth="1"/>
    <col min="5895" max="5895" width="8.6640625" customWidth="1"/>
    <col min="5896" max="5896" width="2.6640625" customWidth="1"/>
    <col min="5897" max="5897" width="8.6640625" customWidth="1"/>
    <col min="5898" max="5898" width="7.5546875" customWidth="1"/>
    <col min="5899" max="5899" width="2.88671875" customWidth="1"/>
    <col min="5900" max="5900" width="9.44140625" customWidth="1"/>
    <col min="5901" max="5901" width="9.6640625" customWidth="1"/>
    <col min="5902" max="5902" width="3.6640625" customWidth="1"/>
    <col min="6145" max="6145" width="30.88671875" customWidth="1"/>
    <col min="6146" max="6146" width="2.44140625" customWidth="1"/>
    <col min="6147" max="6147" width="9.6640625" customWidth="1"/>
    <col min="6148" max="6148" width="8.6640625" customWidth="1"/>
    <col min="6149" max="6149" width="2.44140625" customWidth="1"/>
    <col min="6150" max="6150" width="9.6640625" customWidth="1"/>
    <col min="6151" max="6151" width="8.6640625" customWidth="1"/>
    <col min="6152" max="6152" width="2.6640625" customWidth="1"/>
    <col min="6153" max="6153" width="8.6640625" customWidth="1"/>
    <col min="6154" max="6154" width="7.5546875" customWidth="1"/>
    <col min="6155" max="6155" width="2.88671875" customWidth="1"/>
    <col min="6156" max="6156" width="9.44140625" customWidth="1"/>
    <col min="6157" max="6157" width="9.6640625" customWidth="1"/>
    <col min="6158" max="6158" width="3.6640625" customWidth="1"/>
    <col min="6401" max="6401" width="30.88671875" customWidth="1"/>
    <col min="6402" max="6402" width="2.44140625" customWidth="1"/>
    <col min="6403" max="6403" width="9.6640625" customWidth="1"/>
    <col min="6404" max="6404" width="8.6640625" customWidth="1"/>
    <col min="6405" max="6405" width="2.44140625" customWidth="1"/>
    <col min="6406" max="6406" width="9.6640625" customWidth="1"/>
    <col min="6407" max="6407" width="8.6640625" customWidth="1"/>
    <col min="6408" max="6408" width="2.6640625" customWidth="1"/>
    <col min="6409" max="6409" width="8.6640625" customWidth="1"/>
    <col min="6410" max="6410" width="7.5546875" customWidth="1"/>
    <col min="6411" max="6411" width="2.88671875" customWidth="1"/>
    <col min="6412" max="6412" width="9.44140625" customWidth="1"/>
    <col min="6413" max="6413" width="9.6640625" customWidth="1"/>
    <col min="6414" max="6414" width="3.6640625" customWidth="1"/>
    <col min="6657" max="6657" width="30.88671875" customWidth="1"/>
    <col min="6658" max="6658" width="2.44140625" customWidth="1"/>
    <col min="6659" max="6659" width="9.6640625" customWidth="1"/>
    <col min="6660" max="6660" width="8.6640625" customWidth="1"/>
    <col min="6661" max="6661" width="2.44140625" customWidth="1"/>
    <col min="6662" max="6662" width="9.6640625" customWidth="1"/>
    <col min="6663" max="6663" width="8.6640625" customWidth="1"/>
    <col min="6664" max="6664" width="2.6640625" customWidth="1"/>
    <col min="6665" max="6665" width="8.6640625" customWidth="1"/>
    <col min="6666" max="6666" width="7.5546875" customWidth="1"/>
    <col min="6667" max="6667" width="2.88671875" customWidth="1"/>
    <col min="6668" max="6668" width="9.44140625" customWidth="1"/>
    <col min="6669" max="6669" width="9.6640625" customWidth="1"/>
    <col min="6670" max="6670" width="3.6640625" customWidth="1"/>
    <col min="6913" max="6913" width="30.88671875" customWidth="1"/>
    <col min="6914" max="6914" width="2.44140625" customWidth="1"/>
    <col min="6915" max="6915" width="9.6640625" customWidth="1"/>
    <col min="6916" max="6916" width="8.6640625" customWidth="1"/>
    <col min="6917" max="6917" width="2.44140625" customWidth="1"/>
    <col min="6918" max="6918" width="9.6640625" customWidth="1"/>
    <col min="6919" max="6919" width="8.6640625" customWidth="1"/>
    <col min="6920" max="6920" width="2.6640625" customWidth="1"/>
    <col min="6921" max="6921" width="8.6640625" customWidth="1"/>
    <col min="6922" max="6922" width="7.5546875" customWidth="1"/>
    <col min="6923" max="6923" width="2.88671875" customWidth="1"/>
    <col min="6924" max="6924" width="9.44140625" customWidth="1"/>
    <col min="6925" max="6925" width="9.6640625" customWidth="1"/>
    <col min="6926" max="6926" width="3.6640625" customWidth="1"/>
    <col min="7169" max="7169" width="30.88671875" customWidth="1"/>
    <col min="7170" max="7170" width="2.44140625" customWidth="1"/>
    <col min="7171" max="7171" width="9.6640625" customWidth="1"/>
    <col min="7172" max="7172" width="8.6640625" customWidth="1"/>
    <col min="7173" max="7173" width="2.44140625" customWidth="1"/>
    <col min="7174" max="7174" width="9.6640625" customWidth="1"/>
    <col min="7175" max="7175" width="8.6640625" customWidth="1"/>
    <col min="7176" max="7176" width="2.6640625" customWidth="1"/>
    <col min="7177" max="7177" width="8.6640625" customWidth="1"/>
    <col min="7178" max="7178" width="7.5546875" customWidth="1"/>
    <col min="7179" max="7179" width="2.88671875" customWidth="1"/>
    <col min="7180" max="7180" width="9.44140625" customWidth="1"/>
    <col min="7181" max="7181" width="9.6640625" customWidth="1"/>
    <col min="7182" max="7182" width="3.6640625" customWidth="1"/>
    <col min="7425" max="7425" width="30.88671875" customWidth="1"/>
    <col min="7426" max="7426" width="2.44140625" customWidth="1"/>
    <col min="7427" max="7427" width="9.6640625" customWidth="1"/>
    <col min="7428" max="7428" width="8.6640625" customWidth="1"/>
    <col min="7429" max="7429" width="2.44140625" customWidth="1"/>
    <col min="7430" max="7430" width="9.6640625" customWidth="1"/>
    <col min="7431" max="7431" width="8.6640625" customWidth="1"/>
    <col min="7432" max="7432" width="2.6640625" customWidth="1"/>
    <col min="7433" max="7433" width="8.6640625" customWidth="1"/>
    <col min="7434" max="7434" width="7.5546875" customWidth="1"/>
    <col min="7435" max="7435" width="2.88671875" customWidth="1"/>
    <col min="7436" max="7436" width="9.44140625" customWidth="1"/>
    <col min="7437" max="7437" width="9.6640625" customWidth="1"/>
    <col min="7438" max="7438" width="3.6640625" customWidth="1"/>
    <col min="7681" max="7681" width="30.88671875" customWidth="1"/>
    <col min="7682" max="7682" width="2.44140625" customWidth="1"/>
    <col min="7683" max="7683" width="9.6640625" customWidth="1"/>
    <col min="7684" max="7684" width="8.6640625" customWidth="1"/>
    <col min="7685" max="7685" width="2.44140625" customWidth="1"/>
    <col min="7686" max="7686" width="9.6640625" customWidth="1"/>
    <col min="7687" max="7687" width="8.6640625" customWidth="1"/>
    <col min="7688" max="7688" width="2.6640625" customWidth="1"/>
    <col min="7689" max="7689" width="8.6640625" customWidth="1"/>
    <col min="7690" max="7690" width="7.5546875" customWidth="1"/>
    <col min="7691" max="7691" width="2.88671875" customWidth="1"/>
    <col min="7692" max="7692" width="9.44140625" customWidth="1"/>
    <col min="7693" max="7693" width="9.6640625" customWidth="1"/>
    <col min="7694" max="7694" width="3.6640625" customWidth="1"/>
    <col min="7937" max="7937" width="30.88671875" customWidth="1"/>
    <col min="7938" max="7938" width="2.44140625" customWidth="1"/>
    <col min="7939" max="7939" width="9.6640625" customWidth="1"/>
    <col min="7940" max="7940" width="8.6640625" customWidth="1"/>
    <col min="7941" max="7941" width="2.44140625" customWidth="1"/>
    <col min="7942" max="7942" width="9.6640625" customWidth="1"/>
    <col min="7943" max="7943" width="8.6640625" customWidth="1"/>
    <col min="7944" max="7944" width="2.6640625" customWidth="1"/>
    <col min="7945" max="7945" width="8.6640625" customWidth="1"/>
    <col min="7946" max="7946" width="7.5546875" customWidth="1"/>
    <col min="7947" max="7947" width="2.88671875" customWidth="1"/>
    <col min="7948" max="7948" width="9.44140625" customWidth="1"/>
    <col min="7949" max="7949" width="9.6640625" customWidth="1"/>
    <col min="7950" max="7950" width="3.6640625" customWidth="1"/>
    <col min="8193" max="8193" width="30.88671875" customWidth="1"/>
    <col min="8194" max="8194" width="2.44140625" customWidth="1"/>
    <col min="8195" max="8195" width="9.6640625" customWidth="1"/>
    <col min="8196" max="8196" width="8.6640625" customWidth="1"/>
    <col min="8197" max="8197" width="2.44140625" customWidth="1"/>
    <col min="8198" max="8198" width="9.6640625" customWidth="1"/>
    <col min="8199" max="8199" width="8.6640625" customWidth="1"/>
    <col min="8200" max="8200" width="2.6640625" customWidth="1"/>
    <col min="8201" max="8201" width="8.6640625" customWidth="1"/>
    <col min="8202" max="8202" width="7.5546875" customWidth="1"/>
    <col min="8203" max="8203" width="2.88671875" customWidth="1"/>
    <col min="8204" max="8204" width="9.44140625" customWidth="1"/>
    <col min="8205" max="8205" width="9.6640625" customWidth="1"/>
    <col min="8206" max="8206" width="3.6640625" customWidth="1"/>
    <col min="8449" max="8449" width="30.88671875" customWidth="1"/>
    <col min="8450" max="8450" width="2.44140625" customWidth="1"/>
    <col min="8451" max="8451" width="9.6640625" customWidth="1"/>
    <col min="8452" max="8452" width="8.6640625" customWidth="1"/>
    <col min="8453" max="8453" width="2.44140625" customWidth="1"/>
    <col min="8454" max="8454" width="9.6640625" customWidth="1"/>
    <col min="8455" max="8455" width="8.6640625" customWidth="1"/>
    <col min="8456" max="8456" width="2.6640625" customWidth="1"/>
    <col min="8457" max="8457" width="8.6640625" customWidth="1"/>
    <col min="8458" max="8458" width="7.5546875" customWidth="1"/>
    <col min="8459" max="8459" width="2.88671875" customWidth="1"/>
    <col min="8460" max="8460" width="9.44140625" customWidth="1"/>
    <col min="8461" max="8461" width="9.6640625" customWidth="1"/>
    <col min="8462" max="8462" width="3.6640625" customWidth="1"/>
    <col min="8705" max="8705" width="30.88671875" customWidth="1"/>
    <col min="8706" max="8706" width="2.44140625" customWidth="1"/>
    <col min="8707" max="8707" width="9.6640625" customWidth="1"/>
    <col min="8708" max="8708" width="8.6640625" customWidth="1"/>
    <col min="8709" max="8709" width="2.44140625" customWidth="1"/>
    <col min="8710" max="8710" width="9.6640625" customWidth="1"/>
    <col min="8711" max="8711" width="8.6640625" customWidth="1"/>
    <col min="8712" max="8712" width="2.6640625" customWidth="1"/>
    <col min="8713" max="8713" width="8.6640625" customWidth="1"/>
    <col min="8714" max="8714" width="7.5546875" customWidth="1"/>
    <col min="8715" max="8715" width="2.88671875" customWidth="1"/>
    <col min="8716" max="8716" width="9.44140625" customWidth="1"/>
    <col min="8717" max="8717" width="9.6640625" customWidth="1"/>
    <col min="8718" max="8718" width="3.6640625" customWidth="1"/>
    <col min="8961" max="8961" width="30.88671875" customWidth="1"/>
    <col min="8962" max="8962" width="2.44140625" customWidth="1"/>
    <col min="8963" max="8963" width="9.6640625" customWidth="1"/>
    <col min="8964" max="8964" width="8.6640625" customWidth="1"/>
    <col min="8965" max="8965" width="2.44140625" customWidth="1"/>
    <col min="8966" max="8966" width="9.6640625" customWidth="1"/>
    <col min="8967" max="8967" width="8.6640625" customWidth="1"/>
    <col min="8968" max="8968" width="2.6640625" customWidth="1"/>
    <col min="8969" max="8969" width="8.6640625" customWidth="1"/>
    <col min="8970" max="8970" width="7.5546875" customWidth="1"/>
    <col min="8971" max="8971" width="2.88671875" customWidth="1"/>
    <col min="8972" max="8972" width="9.44140625" customWidth="1"/>
    <col min="8973" max="8973" width="9.6640625" customWidth="1"/>
    <col min="8974" max="8974" width="3.6640625" customWidth="1"/>
    <col min="9217" max="9217" width="30.88671875" customWidth="1"/>
    <col min="9218" max="9218" width="2.44140625" customWidth="1"/>
    <col min="9219" max="9219" width="9.6640625" customWidth="1"/>
    <col min="9220" max="9220" width="8.6640625" customWidth="1"/>
    <col min="9221" max="9221" width="2.44140625" customWidth="1"/>
    <col min="9222" max="9222" width="9.6640625" customWidth="1"/>
    <col min="9223" max="9223" width="8.6640625" customWidth="1"/>
    <col min="9224" max="9224" width="2.6640625" customWidth="1"/>
    <col min="9225" max="9225" width="8.6640625" customWidth="1"/>
    <col min="9226" max="9226" width="7.5546875" customWidth="1"/>
    <col min="9227" max="9227" width="2.88671875" customWidth="1"/>
    <col min="9228" max="9228" width="9.44140625" customWidth="1"/>
    <col min="9229" max="9229" width="9.6640625" customWidth="1"/>
    <col min="9230" max="9230" width="3.6640625" customWidth="1"/>
    <col min="9473" max="9473" width="30.88671875" customWidth="1"/>
    <col min="9474" max="9474" width="2.44140625" customWidth="1"/>
    <col min="9475" max="9475" width="9.6640625" customWidth="1"/>
    <col min="9476" max="9476" width="8.6640625" customWidth="1"/>
    <col min="9477" max="9477" width="2.44140625" customWidth="1"/>
    <col min="9478" max="9478" width="9.6640625" customWidth="1"/>
    <col min="9479" max="9479" width="8.6640625" customWidth="1"/>
    <col min="9480" max="9480" width="2.6640625" customWidth="1"/>
    <col min="9481" max="9481" width="8.6640625" customWidth="1"/>
    <col min="9482" max="9482" width="7.5546875" customWidth="1"/>
    <col min="9483" max="9483" width="2.88671875" customWidth="1"/>
    <col min="9484" max="9484" width="9.44140625" customWidth="1"/>
    <col min="9485" max="9485" width="9.6640625" customWidth="1"/>
    <col min="9486" max="9486" width="3.6640625" customWidth="1"/>
    <col min="9729" max="9729" width="30.88671875" customWidth="1"/>
    <col min="9730" max="9730" width="2.44140625" customWidth="1"/>
    <col min="9731" max="9731" width="9.6640625" customWidth="1"/>
    <col min="9732" max="9732" width="8.6640625" customWidth="1"/>
    <col min="9733" max="9733" width="2.44140625" customWidth="1"/>
    <col min="9734" max="9734" width="9.6640625" customWidth="1"/>
    <col min="9735" max="9735" width="8.6640625" customWidth="1"/>
    <col min="9736" max="9736" width="2.6640625" customWidth="1"/>
    <col min="9737" max="9737" width="8.6640625" customWidth="1"/>
    <col min="9738" max="9738" width="7.5546875" customWidth="1"/>
    <col min="9739" max="9739" width="2.88671875" customWidth="1"/>
    <col min="9740" max="9740" width="9.44140625" customWidth="1"/>
    <col min="9741" max="9741" width="9.6640625" customWidth="1"/>
    <col min="9742" max="9742" width="3.6640625" customWidth="1"/>
    <col min="9985" max="9985" width="30.88671875" customWidth="1"/>
    <col min="9986" max="9986" width="2.44140625" customWidth="1"/>
    <col min="9987" max="9987" width="9.6640625" customWidth="1"/>
    <col min="9988" max="9988" width="8.6640625" customWidth="1"/>
    <col min="9989" max="9989" width="2.44140625" customWidth="1"/>
    <col min="9990" max="9990" width="9.6640625" customWidth="1"/>
    <col min="9991" max="9991" width="8.6640625" customWidth="1"/>
    <col min="9992" max="9992" width="2.6640625" customWidth="1"/>
    <col min="9993" max="9993" width="8.6640625" customWidth="1"/>
    <col min="9994" max="9994" width="7.5546875" customWidth="1"/>
    <col min="9995" max="9995" width="2.88671875" customWidth="1"/>
    <col min="9996" max="9996" width="9.44140625" customWidth="1"/>
    <col min="9997" max="9997" width="9.6640625" customWidth="1"/>
    <col min="9998" max="9998" width="3.6640625" customWidth="1"/>
    <col min="10241" max="10241" width="30.88671875" customWidth="1"/>
    <col min="10242" max="10242" width="2.44140625" customWidth="1"/>
    <col min="10243" max="10243" width="9.6640625" customWidth="1"/>
    <col min="10244" max="10244" width="8.6640625" customWidth="1"/>
    <col min="10245" max="10245" width="2.44140625" customWidth="1"/>
    <col min="10246" max="10246" width="9.6640625" customWidth="1"/>
    <col min="10247" max="10247" width="8.6640625" customWidth="1"/>
    <col min="10248" max="10248" width="2.6640625" customWidth="1"/>
    <col min="10249" max="10249" width="8.6640625" customWidth="1"/>
    <col min="10250" max="10250" width="7.5546875" customWidth="1"/>
    <col min="10251" max="10251" width="2.88671875" customWidth="1"/>
    <col min="10252" max="10252" width="9.44140625" customWidth="1"/>
    <col min="10253" max="10253" width="9.6640625" customWidth="1"/>
    <col min="10254" max="10254" width="3.6640625" customWidth="1"/>
    <col min="10497" max="10497" width="30.88671875" customWidth="1"/>
    <col min="10498" max="10498" width="2.44140625" customWidth="1"/>
    <col min="10499" max="10499" width="9.6640625" customWidth="1"/>
    <col min="10500" max="10500" width="8.6640625" customWidth="1"/>
    <col min="10501" max="10501" width="2.44140625" customWidth="1"/>
    <col min="10502" max="10502" width="9.6640625" customWidth="1"/>
    <col min="10503" max="10503" width="8.6640625" customWidth="1"/>
    <col min="10504" max="10504" width="2.6640625" customWidth="1"/>
    <col min="10505" max="10505" width="8.6640625" customWidth="1"/>
    <col min="10506" max="10506" width="7.5546875" customWidth="1"/>
    <col min="10507" max="10507" width="2.88671875" customWidth="1"/>
    <col min="10508" max="10508" width="9.44140625" customWidth="1"/>
    <col min="10509" max="10509" width="9.6640625" customWidth="1"/>
    <col min="10510" max="10510" width="3.6640625" customWidth="1"/>
    <col min="10753" max="10753" width="30.88671875" customWidth="1"/>
    <col min="10754" max="10754" width="2.44140625" customWidth="1"/>
    <col min="10755" max="10755" width="9.6640625" customWidth="1"/>
    <col min="10756" max="10756" width="8.6640625" customWidth="1"/>
    <col min="10757" max="10757" width="2.44140625" customWidth="1"/>
    <col min="10758" max="10758" width="9.6640625" customWidth="1"/>
    <col min="10759" max="10759" width="8.6640625" customWidth="1"/>
    <col min="10760" max="10760" width="2.6640625" customWidth="1"/>
    <col min="10761" max="10761" width="8.6640625" customWidth="1"/>
    <col min="10762" max="10762" width="7.5546875" customWidth="1"/>
    <col min="10763" max="10763" width="2.88671875" customWidth="1"/>
    <col min="10764" max="10764" width="9.44140625" customWidth="1"/>
    <col min="10765" max="10765" width="9.6640625" customWidth="1"/>
    <col min="10766" max="10766" width="3.6640625" customWidth="1"/>
    <col min="11009" max="11009" width="30.88671875" customWidth="1"/>
    <col min="11010" max="11010" width="2.44140625" customWidth="1"/>
    <col min="11011" max="11011" width="9.6640625" customWidth="1"/>
    <col min="11012" max="11012" width="8.6640625" customWidth="1"/>
    <col min="11013" max="11013" width="2.44140625" customWidth="1"/>
    <col min="11014" max="11014" width="9.6640625" customWidth="1"/>
    <col min="11015" max="11015" width="8.6640625" customWidth="1"/>
    <col min="11016" max="11016" width="2.6640625" customWidth="1"/>
    <col min="11017" max="11017" width="8.6640625" customWidth="1"/>
    <col min="11018" max="11018" width="7.5546875" customWidth="1"/>
    <col min="11019" max="11019" width="2.88671875" customWidth="1"/>
    <col min="11020" max="11020" width="9.44140625" customWidth="1"/>
    <col min="11021" max="11021" width="9.6640625" customWidth="1"/>
    <col min="11022" max="11022" width="3.6640625" customWidth="1"/>
    <col min="11265" max="11265" width="30.88671875" customWidth="1"/>
    <col min="11266" max="11266" width="2.44140625" customWidth="1"/>
    <col min="11267" max="11267" width="9.6640625" customWidth="1"/>
    <col min="11268" max="11268" width="8.6640625" customWidth="1"/>
    <col min="11269" max="11269" width="2.44140625" customWidth="1"/>
    <col min="11270" max="11270" width="9.6640625" customWidth="1"/>
    <col min="11271" max="11271" width="8.6640625" customWidth="1"/>
    <col min="11272" max="11272" width="2.6640625" customWidth="1"/>
    <col min="11273" max="11273" width="8.6640625" customWidth="1"/>
    <col min="11274" max="11274" width="7.5546875" customWidth="1"/>
    <col min="11275" max="11275" width="2.88671875" customWidth="1"/>
    <col min="11276" max="11276" width="9.44140625" customWidth="1"/>
    <col min="11277" max="11277" width="9.6640625" customWidth="1"/>
    <col min="11278" max="11278" width="3.6640625" customWidth="1"/>
    <col min="11521" max="11521" width="30.88671875" customWidth="1"/>
    <col min="11522" max="11522" width="2.44140625" customWidth="1"/>
    <col min="11523" max="11523" width="9.6640625" customWidth="1"/>
    <col min="11524" max="11524" width="8.6640625" customWidth="1"/>
    <col min="11525" max="11525" width="2.44140625" customWidth="1"/>
    <col min="11526" max="11526" width="9.6640625" customWidth="1"/>
    <col min="11527" max="11527" width="8.6640625" customWidth="1"/>
    <col min="11528" max="11528" width="2.6640625" customWidth="1"/>
    <col min="11529" max="11529" width="8.6640625" customWidth="1"/>
    <col min="11530" max="11530" width="7.5546875" customWidth="1"/>
    <col min="11531" max="11531" width="2.88671875" customWidth="1"/>
    <col min="11532" max="11532" width="9.44140625" customWidth="1"/>
    <col min="11533" max="11533" width="9.6640625" customWidth="1"/>
    <col min="11534" max="11534" width="3.6640625" customWidth="1"/>
    <col min="11777" max="11777" width="30.88671875" customWidth="1"/>
    <col min="11778" max="11778" width="2.44140625" customWidth="1"/>
    <col min="11779" max="11779" width="9.6640625" customWidth="1"/>
    <col min="11780" max="11780" width="8.6640625" customWidth="1"/>
    <col min="11781" max="11781" width="2.44140625" customWidth="1"/>
    <col min="11782" max="11782" width="9.6640625" customWidth="1"/>
    <col min="11783" max="11783" width="8.6640625" customWidth="1"/>
    <col min="11784" max="11784" width="2.6640625" customWidth="1"/>
    <col min="11785" max="11785" width="8.6640625" customWidth="1"/>
    <col min="11786" max="11786" width="7.5546875" customWidth="1"/>
    <col min="11787" max="11787" width="2.88671875" customWidth="1"/>
    <col min="11788" max="11788" width="9.44140625" customWidth="1"/>
    <col min="11789" max="11789" width="9.6640625" customWidth="1"/>
    <col min="11790" max="11790" width="3.6640625" customWidth="1"/>
    <col min="12033" max="12033" width="30.88671875" customWidth="1"/>
    <col min="12034" max="12034" width="2.44140625" customWidth="1"/>
    <col min="12035" max="12035" width="9.6640625" customWidth="1"/>
    <col min="12036" max="12036" width="8.6640625" customWidth="1"/>
    <col min="12037" max="12037" width="2.44140625" customWidth="1"/>
    <col min="12038" max="12038" width="9.6640625" customWidth="1"/>
    <col min="12039" max="12039" width="8.6640625" customWidth="1"/>
    <col min="12040" max="12040" width="2.6640625" customWidth="1"/>
    <col min="12041" max="12041" width="8.6640625" customWidth="1"/>
    <col min="12042" max="12042" width="7.5546875" customWidth="1"/>
    <col min="12043" max="12043" width="2.88671875" customWidth="1"/>
    <col min="12044" max="12044" width="9.44140625" customWidth="1"/>
    <col min="12045" max="12045" width="9.6640625" customWidth="1"/>
    <col min="12046" max="12046" width="3.6640625" customWidth="1"/>
    <col min="12289" max="12289" width="30.88671875" customWidth="1"/>
    <col min="12290" max="12290" width="2.44140625" customWidth="1"/>
    <col min="12291" max="12291" width="9.6640625" customWidth="1"/>
    <col min="12292" max="12292" width="8.6640625" customWidth="1"/>
    <col min="12293" max="12293" width="2.44140625" customWidth="1"/>
    <col min="12294" max="12294" width="9.6640625" customWidth="1"/>
    <col min="12295" max="12295" width="8.6640625" customWidth="1"/>
    <col min="12296" max="12296" width="2.6640625" customWidth="1"/>
    <col min="12297" max="12297" width="8.6640625" customWidth="1"/>
    <col min="12298" max="12298" width="7.5546875" customWidth="1"/>
    <col min="12299" max="12299" width="2.88671875" customWidth="1"/>
    <col min="12300" max="12300" width="9.44140625" customWidth="1"/>
    <col min="12301" max="12301" width="9.6640625" customWidth="1"/>
    <col min="12302" max="12302" width="3.6640625" customWidth="1"/>
    <col min="12545" max="12545" width="30.88671875" customWidth="1"/>
    <col min="12546" max="12546" width="2.44140625" customWidth="1"/>
    <col min="12547" max="12547" width="9.6640625" customWidth="1"/>
    <col min="12548" max="12548" width="8.6640625" customWidth="1"/>
    <col min="12549" max="12549" width="2.44140625" customWidth="1"/>
    <col min="12550" max="12550" width="9.6640625" customWidth="1"/>
    <col min="12551" max="12551" width="8.6640625" customWidth="1"/>
    <col min="12552" max="12552" width="2.6640625" customWidth="1"/>
    <col min="12553" max="12553" width="8.6640625" customWidth="1"/>
    <col min="12554" max="12554" width="7.5546875" customWidth="1"/>
    <col min="12555" max="12555" width="2.88671875" customWidth="1"/>
    <col min="12556" max="12556" width="9.44140625" customWidth="1"/>
    <col min="12557" max="12557" width="9.6640625" customWidth="1"/>
    <col min="12558" max="12558" width="3.6640625" customWidth="1"/>
    <col min="12801" max="12801" width="30.88671875" customWidth="1"/>
    <col min="12802" max="12802" width="2.44140625" customWidth="1"/>
    <col min="12803" max="12803" width="9.6640625" customWidth="1"/>
    <col min="12804" max="12804" width="8.6640625" customWidth="1"/>
    <col min="12805" max="12805" width="2.44140625" customWidth="1"/>
    <col min="12806" max="12806" width="9.6640625" customWidth="1"/>
    <col min="12807" max="12807" width="8.6640625" customWidth="1"/>
    <col min="12808" max="12808" width="2.6640625" customWidth="1"/>
    <col min="12809" max="12809" width="8.6640625" customWidth="1"/>
    <col min="12810" max="12810" width="7.5546875" customWidth="1"/>
    <col min="12811" max="12811" width="2.88671875" customWidth="1"/>
    <col min="12812" max="12812" width="9.44140625" customWidth="1"/>
    <col min="12813" max="12813" width="9.6640625" customWidth="1"/>
    <col min="12814" max="12814" width="3.6640625" customWidth="1"/>
    <col min="13057" max="13057" width="30.88671875" customWidth="1"/>
    <col min="13058" max="13058" width="2.44140625" customWidth="1"/>
    <col min="13059" max="13059" width="9.6640625" customWidth="1"/>
    <col min="13060" max="13060" width="8.6640625" customWidth="1"/>
    <col min="13061" max="13061" width="2.44140625" customWidth="1"/>
    <col min="13062" max="13062" width="9.6640625" customWidth="1"/>
    <col min="13063" max="13063" width="8.6640625" customWidth="1"/>
    <col min="13064" max="13064" width="2.6640625" customWidth="1"/>
    <col min="13065" max="13065" width="8.6640625" customWidth="1"/>
    <col min="13066" max="13066" width="7.5546875" customWidth="1"/>
    <col min="13067" max="13067" width="2.88671875" customWidth="1"/>
    <col min="13068" max="13068" width="9.44140625" customWidth="1"/>
    <col min="13069" max="13069" width="9.6640625" customWidth="1"/>
    <col min="13070" max="13070" width="3.6640625" customWidth="1"/>
    <col min="13313" max="13313" width="30.88671875" customWidth="1"/>
    <col min="13314" max="13314" width="2.44140625" customWidth="1"/>
    <col min="13315" max="13315" width="9.6640625" customWidth="1"/>
    <col min="13316" max="13316" width="8.6640625" customWidth="1"/>
    <col min="13317" max="13317" width="2.44140625" customWidth="1"/>
    <col min="13318" max="13318" width="9.6640625" customWidth="1"/>
    <col min="13319" max="13319" width="8.6640625" customWidth="1"/>
    <col min="13320" max="13320" width="2.6640625" customWidth="1"/>
    <col min="13321" max="13321" width="8.6640625" customWidth="1"/>
    <col min="13322" max="13322" width="7.5546875" customWidth="1"/>
    <col min="13323" max="13323" width="2.88671875" customWidth="1"/>
    <col min="13324" max="13324" width="9.44140625" customWidth="1"/>
    <col min="13325" max="13325" width="9.6640625" customWidth="1"/>
    <col min="13326" max="13326" width="3.6640625" customWidth="1"/>
    <col min="13569" max="13569" width="30.88671875" customWidth="1"/>
    <col min="13570" max="13570" width="2.44140625" customWidth="1"/>
    <col min="13571" max="13571" width="9.6640625" customWidth="1"/>
    <col min="13572" max="13572" width="8.6640625" customWidth="1"/>
    <col min="13573" max="13573" width="2.44140625" customWidth="1"/>
    <col min="13574" max="13574" width="9.6640625" customWidth="1"/>
    <col min="13575" max="13575" width="8.6640625" customWidth="1"/>
    <col min="13576" max="13576" width="2.6640625" customWidth="1"/>
    <col min="13577" max="13577" width="8.6640625" customWidth="1"/>
    <col min="13578" max="13578" width="7.5546875" customWidth="1"/>
    <col min="13579" max="13579" width="2.88671875" customWidth="1"/>
    <col min="13580" max="13580" width="9.44140625" customWidth="1"/>
    <col min="13581" max="13581" width="9.6640625" customWidth="1"/>
    <col min="13582" max="13582" width="3.6640625" customWidth="1"/>
    <col min="13825" max="13825" width="30.88671875" customWidth="1"/>
    <col min="13826" max="13826" width="2.44140625" customWidth="1"/>
    <col min="13827" max="13827" width="9.6640625" customWidth="1"/>
    <col min="13828" max="13828" width="8.6640625" customWidth="1"/>
    <col min="13829" max="13829" width="2.44140625" customWidth="1"/>
    <col min="13830" max="13830" width="9.6640625" customWidth="1"/>
    <col min="13831" max="13831" width="8.6640625" customWidth="1"/>
    <col min="13832" max="13832" width="2.6640625" customWidth="1"/>
    <col min="13833" max="13833" width="8.6640625" customWidth="1"/>
    <col min="13834" max="13834" width="7.5546875" customWidth="1"/>
    <col min="13835" max="13835" width="2.88671875" customWidth="1"/>
    <col min="13836" max="13836" width="9.44140625" customWidth="1"/>
    <col min="13837" max="13837" width="9.6640625" customWidth="1"/>
    <col min="13838" max="13838" width="3.6640625" customWidth="1"/>
    <col min="14081" max="14081" width="30.88671875" customWidth="1"/>
    <col min="14082" max="14082" width="2.44140625" customWidth="1"/>
    <col min="14083" max="14083" width="9.6640625" customWidth="1"/>
    <col min="14084" max="14084" width="8.6640625" customWidth="1"/>
    <col min="14085" max="14085" width="2.44140625" customWidth="1"/>
    <col min="14086" max="14086" width="9.6640625" customWidth="1"/>
    <col min="14087" max="14087" width="8.6640625" customWidth="1"/>
    <col min="14088" max="14088" width="2.6640625" customWidth="1"/>
    <col min="14089" max="14089" width="8.6640625" customWidth="1"/>
    <col min="14090" max="14090" width="7.5546875" customWidth="1"/>
    <col min="14091" max="14091" width="2.88671875" customWidth="1"/>
    <col min="14092" max="14092" width="9.44140625" customWidth="1"/>
    <col min="14093" max="14093" width="9.6640625" customWidth="1"/>
    <col min="14094" max="14094" width="3.6640625" customWidth="1"/>
    <col min="14337" max="14337" width="30.88671875" customWidth="1"/>
    <col min="14338" max="14338" width="2.44140625" customWidth="1"/>
    <col min="14339" max="14339" width="9.6640625" customWidth="1"/>
    <col min="14340" max="14340" width="8.6640625" customWidth="1"/>
    <col min="14341" max="14341" width="2.44140625" customWidth="1"/>
    <col min="14342" max="14342" width="9.6640625" customWidth="1"/>
    <col min="14343" max="14343" width="8.6640625" customWidth="1"/>
    <col min="14344" max="14344" width="2.6640625" customWidth="1"/>
    <col min="14345" max="14345" width="8.6640625" customWidth="1"/>
    <col min="14346" max="14346" width="7.5546875" customWidth="1"/>
    <col min="14347" max="14347" width="2.88671875" customWidth="1"/>
    <col min="14348" max="14348" width="9.44140625" customWidth="1"/>
    <col min="14349" max="14349" width="9.6640625" customWidth="1"/>
    <col min="14350" max="14350" width="3.6640625" customWidth="1"/>
    <col min="14593" max="14593" width="30.88671875" customWidth="1"/>
    <col min="14594" max="14594" width="2.44140625" customWidth="1"/>
    <col min="14595" max="14595" width="9.6640625" customWidth="1"/>
    <col min="14596" max="14596" width="8.6640625" customWidth="1"/>
    <col min="14597" max="14597" width="2.44140625" customWidth="1"/>
    <col min="14598" max="14598" width="9.6640625" customWidth="1"/>
    <col min="14599" max="14599" width="8.6640625" customWidth="1"/>
    <col min="14600" max="14600" width="2.6640625" customWidth="1"/>
    <col min="14601" max="14601" width="8.6640625" customWidth="1"/>
    <col min="14602" max="14602" width="7.5546875" customWidth="1"/>
    <col min="14603" max="14603" width="2.88671875" customWidth="1"/>
    <col min="14604" max="14604" width="9.44140625" customWidth="1"/>
    <col min="14605" max="14605" width="9.6640625" customWidth="1"/>
    <col min="14606" max="14606" width="3.6640625" customWidth="1"/>
    <col min="14849" max="14849" width="30.88671875" customWidth="1"/>
    <col min="14850" max="14850" width="2.44140625" customWidth="1"/>
    <col min="14851" max="14851" width="9.6640625" customWidth="1"/>
    <col min="14852" max="14852" width="8.6640625" customWidth="1"/>
    <col min="14853" max="14853" width="2.44140625" customWidth="1"/>
    <col min="14854" max="14854" width="9.6640625" customWidth="1"/>
    <col min="14855" max="14855" width="8.6640625" customWidth="1"/>
    <col min="14856" max="14856" width="2.6640625" customWidth="1"/>
    <col min="14857" max="14857" width="8.6640625" customWidth="1"/>
    <col min="14858" max="14858" width="7.5546875" customWidth="1"/>
    <col min="14859" max="14859" width="2.88671875" customWidth="1"/>
    <col min="14860" max="14860" width="9.44140625" customWidth="1"/>
    <col min="14861" max="14861" width="9.6640625" customWidth="1"/>
    <col min="14862" max="14862" width="3.6640625" customWidth="1"/>
    <col min="15105" max="15105" width="30.88671875" customWidth="1"/>
    <col min="15106" max="15106" width="2.44140625" customWidth="1"/>
    <col min="15107" max="15107" width="9.6640625" customWidth="1"/>
    <col min="15108" max="15108" width="8.6640625" customWidth="1"/>
    <col min="15109" max="15109" width="2.44140625" customWidth="1"/>
    <col min="15110" max="15110" width="9.6640625" customWidth="1"/>
    <col min="15111" max="15111" width="8.6640625" customWidth="1"/>
    <col min="15112" max="15112" width="2.6640625" customWidth="1"/>
    <col min="15113" max="15113" width="8.6640625" customWidth="1"/>
    <col min="15114" max="15114" width="7.5546875" customWidth="1"/>
    <col min="15115" max="15115" width="2.88671875" customWidth="1"/>
    <col min="15116" max="15116" width="9.44140625" customWidth="1"/>
    <col min="15117" max="15117" width="9.6640625" customWidth="1"/>
    <col min="15118" max="15118" width="3.6640625" customWidth="1"/>
    <col min="15361" max="15361" width="30.88671875" customWidth="1"/>
    <col min="15362" max="15362" width="2.44140625" customWidth="1"/>
    <col min="15363" max="15363" width="9.6640625" customWidth="1"/>
    <col min="15364" max="15364" width="8.6640625" customWidth="1"/>
    <col min="15365" max="15365" width="2.44140625" customWidth="1"/>
    <col min="15366" max="15366" width="9.6640625" customWidth="1"/>
    <col min="15367" max="15367" width="8.6640625" customWidth="1"/>
    <col min="15368" max="15368" width="2.6640625" customWidth="1"/>
    <col min="15369" max="15369" width="8.6640625" customWidth="1"/>
    <col min="15370" max="15370" width="7.5546875" customWidth="1"/>
    <col min="15371" max="15371" width="2.88671875" customWidth="1"/>
    <col min="15372" max="15372" width="9.44140625" customWidth="1"/>
    <col min="15373" max="15373" width="9.6640625" customWidth="1"/>
    <col min="15374" max="15374" width="3.6640625" customWidth="1"/>
    <col min="15617" max="15617" width="30.88671875" customWidth="1"/>
    <col min="15618" max="15618" width="2.44140625" customWidth="1"/>
    <col min="15619" max="15619" width="9.6640625" customWidth="1"/>
    <col min="15620" max="15620" width="8.6640625" customWidth="1"/>
    <col min="15621" max="15621" width="2.44140625" customWidth="1"/>
    <col min="15622" max="15622" width="9.6640625" customWidth="1"/>
    <col min="15623" max="15623" width="8.6640625" customWidth="1"/>
    <col min="15624" max="15624" width="2.6640625" customWidth="1"/>
    <col min="15625" max="15625" width="8.6640625" customWidth="1"/>
    <col min="15626" max="15626" width="7.5546875" customWidth="1"/>
    <col min="15627" max="15627" width="2.88671875" customWidth="1"/>
    <col min="15628" max="15628" width="9.44140625" customWidth="1"/>
    <col min="15629" max="15629" width="9.6640625" customWidth="1"/>
    <col min="15630" max="15630" width="3.6640625" customWidth="1"/>
    <col min="15873" max="15873" width="30.88671875" customWidth="1"/>
    <col min="15874" max="15874" width="2.44140625" customWidth="1"/>
    <col min="15875" max="15875" width="9.6640625" customWidth="1"/>
    <col min="15876" max="15876" width="8.6640625" customWidth="1"/>
    <col min="15877" max="15877" width="2.44140625" customWidth="1"/>
    <col min="15878" max="15878" width="9.6640625" customWidth="1"/>
    <col min="15879" max="15879" width="8.6640625" customWidth="1"/>
    <col min="15880" max="15880" width="2.6640625" customWidth="1"/>
    <col min="15881" max="15881" width="8.6640625" customWidth="1"/>
    <col min="15882" max="15882" width="7.5546875" customWidth="1"/>
    <col min="15883" max="15883" width="2.88671875" customWidth="1"/>
    <col min="15884" max="15884" width="9.44140625" customWidth="1"/>
    <col min="15885" max="15885" width="9.6640625" customWidth="1"/>
    <col min="15886" max="15886" width="3.6640625" customWidth="1"/>
    <col min="16129" max="16129" width="30.88671875" customWidth="1"/>
    <col min="16130" max="16130" width="2.44140625" customWidth="1"/>
    <col min="16131" max="16131" width="9.6640625" customWidth="1"/>
    <col min="16132" max="16132" width="8.6640625" customWidth="1"/>
    <col min="16133" max="16133" width="2.44140625" customWidth="1"/>
    <col min="16134" max="16134" width="9.6640625" customWidth="1"/>
    <col min="16135" max="16135" width="8.6640625" customWidth="1"/>
    <col min="16136" max="16136" width="2.6640625" customWidth="1"/>
    <col min="16137" max="16137" width="8.6640625" customWidth="1"/>
    <col min="16138" max="16138" width="7.5546875" customWidth="1"/>
    <col min="16139" max="16139" width="2.88671875" customWidth="1"/>
    <col min="16140" max="16140" width="9.44140625" customWidth="1"/>
    <col min="16141" max="16141" width="9.6640625" customWidth="1"/>
    <col min="16142" max="16142" width="3.6640625" customWidth="1"/>
  </cols>
  <sheetData>
    <row r="1" spans="1:14">
      <c r="A1" t="s">
        <v>32</v>
      </c>
    </row>
    <row r="2" spans="1:14">
      <c r="A2" t="s">
        <v>33</v>
      </c>
    </row>
    <row r="3" spans="1:14" ht="6.9" customHeight="1"/>
    <row r="4" spans="1:14">
      <c r="A4" s="11" t="s">
        <v>34</v>
      </c>
    </row>
    <row r="5" spans="1:14" ht="7.5" customHeight="1" thickBot="1"/>
    <row r="6" spans="1:14" ht="6.9" customHeight="1">
      <c r="A6" s="12"/>
      <c r="B6" s="12"/>
      <c r="C6" s="13"/>
      <c r="D6" s="12"/>
      <c r="E6" s="12"/>
      <c r="F6" s="13"/>
      <c r="G6" s="13"/>
      <c r="H6" s="13"/>
      <c r="I6" s="13"/>
      <c r="J6" s="13"/>
      <c r="K6" s="13"/>
      <c r="L6" s="13"/>
      <c r="M6" s="13"/>
    </row>
    <row r="7" spans="1:14" ht="16.2">
      <c r="C7" s="14" t="s">
        <v>35</v>
      </c>
      <c r="D7" s="14"/>
      <c r="E7" s="14"/>
      <c r="F7" s="14"/>
      <c r="G7" s="14"/>
      <c r="H7" s="14"/>
      <c r="I7" s="14"/>
      <c r="J7" s="14"/>
      <c r="K7" s="14"/>
      <c r="L7" s="14"/>
      <c r="M7" s="14"/>
      <c r="N7" s="15"/>
    </row>
    <row r="8" spans="1:14">
      <c r="A8" s="16" t="s">
        <v>36</v>
      </c>
      <c r="C8" s="17" t="s">
        <v>37</v>
      </c>
      <c r="D8" s="17"/>
      <c r="F8" s="18" t="s">
        <v>38</v>
      </c>
      <c r="G8" s="18"/>
      <c r="H8" s="19"/>
      <c r="I8" s="18" t="s">
        <v>39</v>
      </c>
      <c r="J8" s="18"/>
      <c r="K8" s="19"/>
      <c r="L8" s="18" t="s">
        <v>40</v>
      </c>
      <c r="M8" s="18"/>
      <c r="N8" s="15"/>
    </row>
    <row r="9" spans="1:14">
      <c r="C9" s="20" t="s">
        <v>41</v>
      </c>
      <c r="D9" s="21" t="s">
        <v>42</v>
      </c>
      <c r="F9" s="21" t="s">
        <v>41</v>
      </c>
      <c r="G9" s="21" t="s">
        <v>42</v>
      </c>
      <c r="I9" s="21" t="s">
        <v>41</v>
      </c>
      <c r="J9" s="21" t="s">
        <v>42</v>
      </c>
      <c r="L9" s="21" t="s">
        <v>41</v>
      </c>
      <c r="M9" s="21" t="s">
        <v>42</v>
      </c>
      <c r="N9" s="22"/>
    </row>
    <row r="10" spans="1:14" ht="6.9" customHeight="1" thickBot="1">
      <c r="A10" s="23"/>
      <c r="B10" s="23"/>
      <c r="C10" s="24"/>
      <c r="D10" s="23"/>
      <c r="E10" s="23"/>
      <c r="F10" s="24"/>
      <c r="G10" s="24"/>
      <c r="H10" s="24"/>
      <c r="I10" s="24"/>
      <c r="J10" s="24"/>
      <c r="K10" s="24"/>
      <c r="L10" s="24"/>
      <c r="M10" s="24"/>
    </row>
    <row r="11" spans="1:14" ht="6.9" customHeight="1"/>
    <row r="12" spans="1:14">
      <c r="A12" s="16" t="s">
        <v>43</v>
      </c>
      <c r="C12" s="25">
        <f t="shared" ref="C12:D27" si="0">IF($A12&lt;&gt;0,F12+I12+L12,"")</f>
        <v>1110.6420000000001</v>
      </c>
      <c r="D12" s="26">
        <f t="shared" si="0"/>
        <v>100</v>
      </c>
      <c r="F12" s="25">
        <f>SUM(F14+F89)</f>
        <v>358.642</v>
      </c>
      <c r="G12" s="10">
        <f>IF($A12&lt;&gt;0,F12/$C12*100,"")</f>
        <v>32.291413434752151</v>
      </c>
      <c r="I12" s="25">
        <f>SUM(I14+I89)</f>
        <v>384.5</v>
      </c>
      <c r="J12" s="10">
        <f>IF($A12&lt;&gt;0,I12/$C12*100,"")</f>
        <v>34.61961640204494</v>
      </c>
      <c r="L12" s="25">
        <f>SUM(L14+L89)</f>
        <v>367.5</v>
      </c>
      <c r="M12" s="10">
        <f>IF($A12&lt;&gt;0,L12/$C12*100,"")</f>
        <v>33.088970163202902</v>
      </c>
    </row>
    <row r="13" spans="1:14" ht="6.9" customHeight="1">
      <c r="C13" s="10" t="str">
        <f t="shared" si="0"/>
        <v/>
      </c>
      <c r="D13" s="26" t="str">
        <f t="shared" si="0"/>
        <v/>
      </c>
      <c r="G13" s="10" t="str">
        <f>IF($A13&lt;&gt;0,F13/$C13*100,"")</f>
        <v/>
      </c>
      <c r="J13" s="10" t="str">
        <f>IF($A13&lt;&gt;0,I13/$C13*100,"")</f>
        <v/>
      </c>
      <c r="L13" s="10" t="s">
        <v>44</v>
      </c>
      <c r="M13" s="10" t="str">
        <f>IF($A13&lt;&gt;0,L13/$C13*100,"")</f>
        <v/>
      </c>
    </row>
    <row r="14" spans="1:14">
      <c r="A14" s="16" t="s">
        <v>45</v>
      </c>
      <c r="C14" s="10">
        <f t="shared" si="0"/>
        <v>1052.067</v>
      </c>
      <c r="D14" s="26">
        <f t="shared" si="0"/>
        <v>100</v>
      </c>
      <c r="F14" s="10">
        <f>+F16+F33+F87</f>
        <v>348.81700000000001</v>
      </c>
      <c r="G14" s="10">
        <f>IF($A14&lt;&gt;0,F14/$C14*100,"")</f>
        <v>33.155397897662411</v>
      </c>
      <c r="I14" s="10">
        <f>+I16+I33+I87</f>
        <v>340.75</v>
      </c>
      <c r="J14" s="10">
        <f>IF($A14&lt;&gt;0,I14/$C14*100,"")</f>
        <v>32.388621637215124</v>
      </c>
      <c r="L14" s="10">
        <f>+L16+L33+L87</f>
        <v>362.5</v>
      </c>
      <c r="M14" s="10">
        <f>IF($A14&lt;&gt;0,L14/$C14*100,"")</f>
        <v>34.455980465122465</v>
      </c>
    </row>
    <row r="15" spans="1:14" ht="6.9" customHeight="1">
      <c r="C15" s="26" t="str">
        <f t="shared" si="0"/>
        <v/>
      </c>
      <c r="D15" s="26" t="str">
        <f t="shared" si="0"/>
        <v/>
      </c>
      <c r="E15" s="26"/>
      <c r="F15" s="26"/>
      <c r="G15" s="26" t="str">
        <f t="shared" ref="G15:G78" si="1">IF($A15&lt;&gt;0,F15/$C15*100,"")</f>
        <v/>
      </c>
      <c r="H15" s="26"/>
      <c r="I15" s="26"/>
      <c r="J15" s="26" t="str">
        <f t="shared" ref="J15:J78" si="2">IF($A15&lt;&gt;0,I15/$C15*100,"")</f>
        <v/>
      </c>
      <c r="K15" s="26"/>
      <c r="L15" s="26" t="s">
        <v>44</v>
      </c>
      <c r="M15" s="26" t="str">
        <f t="shared" ref="M15:M78" si="3">IF($A15&lt;&gt;0,L15/$C15*100,"")</f>
        <v/>
      </c>
    </row>
    <row r="16" spans="1:14">
      <c r="A16" t="s">
        <v>46</v>
      </c>
      <c r="C16" s="26">
        <f t="shared" si="0"/>
        <v>452.9</v>
      </c>
      <c r="D16" s="26">
        <f t="shared" si="0"/>
        <v>100.00000000000001</v>
      </c>
      <c r="E16" s="26"/>
      <c r="F16" s="26">
        <f>SUM(F18:F31)</f>
        <v>86.275000000000006</v>
      </c>
      <c r="G16" s="26">
        <f t="shared" si="1"/>
        <v>19.049459041731069</v>
      </c>
      <c r="H16" s="26"/>
      <c r="I16" s="26">
        <f>SUM(I18:I31)</f>
        <v>203.625</v>
      </c>
      <c r="J16" s="26">
        <f t="shared" si="2"/>
        <v>44.960256127180401</v>
      </c>
      <c r="K16" s="26"/>
      <c r="L16" s="26">
        <f>SUM(L18:L31)</f>
        <v>163</v>
      </c>
      <c r="M16" s="26">
        <f t="shared" si="3"/>
        <v>35.990284831088545</v>
      </c>
    </row>
    <row r="17" spans="1:13" ht="4.95" customHeight="1">
      <c r="C17" s="26" t="str">
        <f t="shared" si="0"/>
        <v/>
      </c>
      <c r="D17" s="26" t="str">
        <f t="shared" si="0"/>
        <v/>
      </c>
      <c r="E17" s="26"/>
      <c r="F17" s="26"/>
      <c r="G17" s="26" t="str">
        <f t="shared" si="1"/>
        <v/>
      </c>
      <c r="H17" s="26"/>
      <c r="I17" s="26"/>
      <c r="J17" s="26" t="str">
        <f t="shared" si="2"/>
        <v/>
      </c>
      <c r="K17" s="26"/>
      <c r="L17" s="26" t="s">
        <v>44</v>
      </c>
      <c r="M17" s="26" t="str">
        <f t="shared" si="3"/>
        <v/>
      </c>
    </row>
    <row r="18" spans="1:13">
      <c r="A18" t="s">
        <v>47</v>
      </c>
      <c r="C18" s="26">
        <f t="shared" si="0"/>
        <v>62.75</v>
      </c>
      <c r="D18" s="26">
        <f t="shared" si="0"/>
        <v>100</v>
      </c>
      <c r="E18" s="26"/>
      <c r="F18" s="26">
        <v>53</v>
      </c>
      <c r="G18" s="26">
        <f t="shared" si="1"/>
        <v>84.462151394422307</v>
      </c>
      <c r="H18" s="26"/>
      <c r="I18" s="26">
        <v>7</v>
      </c>
      <c r="J18" s="26">
        <f t="shared" si="2"/>
        <v>11.155378486055776</v>
      </c>
      <c r="K18" s="26"/>
      <c r="L18" s="26">
        <v>2.75</v>
      </c>
      <c r="M18" s="26">
        <f t="shared" si="3"/>
        <v>4.3824701195219129</v>
      </c>
    </row>
    <row r="19" spans="1:13">
      <c r="A19" t="s">
        <v>48</v>
      </c>
      <c r="C19" s="26">
        <f t="shared" si="0"/>
        <v>62.5</v>
      </c>
      <c r="D19" s="26">
        <f t="shared" si="0"/>
        <v>100.00000000000001</v>
      </c>
      <c r="E19" s="26"/>
      <c r="F19" s="26">
        <v>1</v>
      </c>
      <c r="G19" s="26">
        <f t="shared" si="1"/>
        <v>1.6</v>
      </c>
      <c r="H19" s="26"/>
      <c r="I19" s="26">
        <v>3</v>
      </c>
      <c r="J19" s="26">
        <f t="shared" si="2"/>
        <v>4.8</v>
      </c>
      <c r="K19" s="26"/>
      <c r="L19" s="26">
        <v>58.5</v>
      </c>
      <c r="M19" s="26">
        <f t="shared" si="3"/>
        <v>93.600000000000009</v>
      </c>
    </row>
    <row r="20" spans="1:13">
      <c r="A20" t="s">
        <v>49</v>
      </c>
      <c r="C20" s="26">
        <f t="shared" si="0"/>
        <v>170.625</v>
      </c>
      <c r="D20" s="26">
        <f t="shared" si="0"/>
        <v>100</v>
      </c>
      <c r="E20" s="26"/>
      <c r="F20" s="26">
        <v>0</v>
      </c>
      <c r="G20" s="26">
        <f t="shared" si="1"/>
        <v>0</v>
      </c>
      <c r="H20" s="26"/>
      <c r="I20" s="26">
        <v>130.625</v>
      </c>
      <c r="J20" s="26">
        <f t="shared" si="2"/>
        <v>76.556776556776555</v>
      </c>
      <c r="K20" s="26"/>
      <c r="L20" s="26">
        <v>40</v>
      </c>
      <c r="M20" s="26">
        <f t="shared" si="3"/>
        <v>23.443223443223442</v>
      </c>
    </row>
    <row r="21" spans="1:13">
      <c r="A21" s="27" t="s">
        <v>50</v>
      </c>
      <c r="C21" s="26">
        <f t="shared" si="0"/>
        <v>23.25</v>
      </c>
      <c r="D21" s="26">
        <f t="shared" si="0"/>
        <v>100</v>
      </c>
      <c r="E21" s="26"/>
      <c r="F21" s="26">
        <v>4.25</v>
      </c>
      <c r="G21" s="26">
        <f t="shared" si="1"/>
        <v>18.27956989247312</v>
      </c>
      <c r="H21" s="26"/>
      <c r="I21" s="26">
        <v>9</v>
      </c>
      <c r="J21" s="26">
        <f t="shared" si="2"/>
        <v>38.70967741935484</v>
      </c>
      <c r="K21" s="26"/>
      <c r="L21" s="26">
        <v>10</v>
      </c>
      <c r="M21" s="26">
        <f t="shared" si="3"/>
        <v>43.01075268817204</v>
      </c>
    </row>
    <row r="22" spans="1:13">
      <c r="A22" s="27" t="s">
        <v>51</v>
      </c>
      <c r="C22" s="26">
        <f t="shared" si="0"/>
        <v>76.525000000000006</v>
      </c>
      <c r="D22" s="26">
        <f t="shared" si="0"/>
        <v>99.999999999999986</v>
      </c>
      <c r="E22" s="26"/>
      <c r="F22" s="26">
        <v>18.274999999999999</v>
      </c>
      <c r="G22" s="26">
        <f t="shared" si="1"/>
        <v>23.881084612871607</v>
      </c>
      <c r="H22" s="26"/>
      <c r="I22" s="26">
        <v>32.25</v>
      </c>
      <c r="J22" s="26">
        <f t="shared" si="2"/>
        <v>42.143090493302836</v>
      </c>
      <c r="K22" s="26"/>
      <c r="L22" s="26">
        <v>26</v>
      </c>
      <c r="M22" s="26">
        <f t="shared" si="3"/>
        <v>33.975824893825546</v>
      </c>
    </row>
    <row r="23" spans="1:13">
      <c r="A23" s="27" t="s">
        <v>52</v>
      </c>
      <c r="C23" s="26">
        <f t="shared" si="0"/>
        <v>24.75</v>
      </c>
      <c r="D23" s="26">
        <f t="shared" si="0"/>
        <v>100</v>
      </c>
      <c r="E23" s="26"/>
      <c r="F23" s="26">
        <v>4.25</v>
      </c>
      <c r="G23" s="26">
        <f t="shared" si="1"/>
        <v>17.171717171717169</v>
      </c>
      <c r="H23" s="26"/>
      <c r="I23" s="26">
        <v>13</v>
      </c>
      <c r="J23" s="26">
        <f t="shared" si="2"/>
        <v>52.525252525252533</v>
      </c>
      <c r="K23" s="26"/>
      <c r="L23" s="26">
        <v>7.5</v>
      </c>
      <c r="M23" s="26">
        <f t="shared" si="3"/>
        <v>30.303030303030305</v>
      </c>
    </row>
    <row r="24" spans="1:13">
      <c r="A24" s="27" t="s">
        <v>53</v>
      </c>
      <c r="C24" s="26">
        <f t="shared" si="0"/>
        <v>12</v>
      </c>
      <c r="D24" s="26">
        <f t="shared" si="0"/>
        <v>99.999999999999986</v>
      </c>
      <c r="E24" s="26"/>
      <c r="F24" s="26">
        <v>2</v>
      </c>
      <c r="G24" s="26">
        <f t="shared" si="1"/>
        <v>16.666666666666664</v>
      </c>
      <c r="H24" s="26"/>
      <c r="I24" s="26">
        <v>6</v>
      </c>
      <c r="J24" s="26">
        <f t="shared" si="2"/>
        <v>50</v>
      </c>
      <c r="K24" s="26"/>
      <c r="L24" s="26">
        <v>4</v>
      </c>
      <c r="M24" s="26">
        <f t="shared" si="3"/>
        <v>33.333333333333329</v>
      </c>
    </row>
    <row r="25" spans="1:13">
      <c r="A25" s="27" t="s">
        <v>54</v>
      </c>
      <c r="C25" s="26">
        <f>IF($A25&lt;&gt;0,F25+I25+L25,"")</f>
        <v>6</v>
      </c>
      <c r="D25" s="26">
        <f t="shared" si="0"/>
        <v>100</v>
      </c>
      <c r="E25" s="26"/>
      <c r="F25" s="26">
        <v>0</v>
      </c>
      <c r="G25" s="26">
        <f t="shared" si="1"/>
        <v>0</v>
      </c>
      <c r="H25" s="26"/>
      <c r="I25" s="26">
        <v>1</v>
      </c>
      <c r="J25" s="26">
        <f t="shared" si="2"/>
        <v>16.666666666666664</v>
      </c>
      <c r="K25" s="26"/>
      <c r="L25" s="26">
        <v>5</v>
      </c>
      <c r="M25" s="26">
        <f t="shared" si="3"/>
        <v>83.333333333333343</v>
      </c>
    </row>
    <row r="26" spans="1:13">
      <c r="A26" s="27" t="s">
        <v>55</v>
      </c>
      <c r="C26" s="26">
        <f t="shared" si="0"/>
        <v>2</v>
      </c>
      <c r="D26" s="26">
        <f t="shared" si="0"/>
        <v>100</v>
      </c>
      <c r="E26" s="26"/>
      <c r="F26" s="26">
        <v>1</v>
      </c>
      <c r="G26" s="26">
        <f t="shared" si="1"/>
        <v>50</v>
      </c>
      <c r="H26" s="26"/>
      <c r="I26" s="26">
        <v>0</v>
      </c>
      <c r="J26" s="26">
        <f t="shared" si="2"/>
        <v>0</v>
      </c>
      <c r="K26" s="26"/>
      <c r="L26" s="26">
        <v>1</v>
      </c>
      <c r="M26" s="26">
        <f t="shared" si="3"/>
        <v>50</v>
      </c>
    </row>
    <row r="27" spans="1:13" hidden="1">
      <c r="A27" s="27" t="s">
        <v>56</v>
      </c>
      <c r="C27" s="26">
        <f t="shared" si="0"/>
        <v>0</v>
      </c>
      <c r="D27" s="26" t="e">
        <f t="shared" si="0"/>
        <v>#DIV/0!</v>
      </c>
      <c r="E27" s="26"/>
      <c r="F27" s="26"/>
      <c r="G27" s="26" t="e">
        <f t="shared" si="1"/>
        <v>#DIV/0!</v>
      </c>
      <c r="H27" s="26"/>
      <c r="I27" s="26">
        <v>0</v>
      </c>
      <c r="J27" s="26" t="e">
        <f t="shared" si="2"/>
        <v>#DIV/0!</v>
      </c>
      <c r="K27" s="26"/>
      <c r="L27" s="26"/>
      <c r="M27" s="26" t="e">
        <f t="shared" si="3"/>
        <v>#DIV/0!</v>
      </c>
    </row>
    <row r="28" spans="1:13">
      <c r="A28" s="27" t="s">
        <v>57</v>
      </c>
      <c r="C28" s="26">
        <f t="shared" ref="C28:D64" si="4">IF($A28&lt;&gt;0,F28+I28+L28,"")</f>
        <v>1.5</v>
      </c>
      <c r="D28" s="26">
        <f t="shared" si="4"/>
        <v>99.999999999999986</v>
      </c>
      <c r="E28" s="26"/>
      <c r="F28" s="26">
        <v>0.5</v>
      </c>
      <c r="G28" s="26">
        <f t="shared" si="1"/>
        <v>33.333333333333329</v>
      </c>
      <c r="H28" s="26"/>
      <c r="I28" s="26">
        <v>0</v>
      </c>
      <c r="J28" s="26">
        <f t="shared" si="2"/>
        <v>0</v>
      </c>
      <c r="K28" s="26"/>
      <c r="L28" s="26">
        <v>1</v>
      </c>
      <c r="M28" s="26">
        <f t="shared" si="3"/>
        <v>66.666666666666657</v>
      </c>
    </row>
    <row r="29" spans="1:13">
      <c r="A29" s="27" t="s">
        <v>58</v>
      </c>
      <c r="C29" s="26">
        <f t="shared" si="4"/>
        <v>6</v>
      </c>
      <c r="D29" s="26">
        <f t="shared" si="4"/>
        <v>99.999999999999986</v>
      </c>
      <c r="E29" s="26"/>
      <c r="F29" s="26">
        <v>0.5</v>
      </c>
      <c r="G29" s="26">
        <f t="shared" si="1"/>
        <v>8.3333333333333321</v>
      </c>
      <c r="H29" s="26"/>
      <c r="I29" s="26">
        <v>0</v>
      </c>
      <c r="J29" s="26">
        <f t="shared" si="2"/>
        <v>0</v>
      </c>
      <c r="K29" s="26"/>
      <c r="L29" s="26">
        <v>5.5</v>
      </c>
      <c r="M29" s="26">
        <f t="shared" si="3"/>
        <v>91.666666666666657</v>
      </c>
    </row>
    <row r="30" spans="1:13">
      <c r="A30" s="27" t="s">
        <v>59</v>
      </c>
      <c r="C30" s="26">
        <f>IF($A30&lt;&gt;0,F30+I30+L30,"")</f>
        <v>3</v>
      </c>
      <c r="D30" s="26">
        <f>IF($A30&lt;&gt;0,G30+J30+M30,"")</f>
        <v>100</v>
      </c>
      <c r="E30" s="26"/>
      <c r="F30" s="26">
        <v>0.5</v>
      </c>
      <c r="G30" s="26">
        <f t="shared" si="1"/>
        <v>16.666666666666664</v>
      </c>
      <c r="H30" s="26"/>
      <c r="I30" s="26">
        <v>1.75</v>
      </c>
      <c r="J30" s="26">
        <f t="shared" si="2"/>
        <v>58.333333333333336</v>
      </c>
      <c r="K30" s="26"/>
      <c r="L30" s="26">
        <v>0.75</v>
      </c>
      <c r="M30" s="26">
        <f t="shared" si="3"/>
        <v>25</v>
      </c>
    </row>
    <row r="31" spans="1:13">
      <c r="A31" s="27" t="s">
        <v>60</v>
      </c>
      <c r="C31" s="26">
        <f>IF($A31&lt;&gt;0,F31+I31+L31,"")</f>
        <v>2</v>
      </c>
      <c r="D31" s="26">
        <f>IF($A31&lt;&gt;0,G31+J31+M31,"")</f>
        <v>100</v>
      </c>
      <c r="E31" s="26"/>
      <c r="F31" s="26">
        <v>1</v>
      </c>
      <c r="G31" s="26">
        <f t="shared" si="1"/>
        <v>50</v>
      </c>
      <c r="H31" s="26"/>
      <c r="I31" s="26">
        <v>0</v>
      </c>
      <c r="J31" s="26">
        <f t="shared" si="2"/>
        <v>0</v>
      </c>
      <c r="K31" s="26"/>
      <c r="L31" s="26">
        <v>1</v>
      </c>
      <c r="M31" s="26">
        <f t="shared" si="3"/>
        <v>50</v>
      </c>
    </row>
    <row r="32" spans="1:13" ht="4.95" customHeight="1">
      <c r="A32" s="28"/>
      <c r="C32" s="10" t="str">
        <f t="shared" si="4"/>
        <v/>
      </c>
      <c r="D32" s="26" t="str">
        <f t="shared" si="4"/>
        <v/>
      </c>
      <c r="G32" s="10" t="str">
        <f t="shared" si="1"/>
        <v/>
      </c>
      <c r="J32" s="10" t="str">
        <f t="shared" si="2"/>
        <v/>
      </c>
      <c r="L32" s="10" t="s">
        <v>44</v>
      </c>
      <c r="M32" s="10" t="str">
        <f t="shared" si="3"/>
        <v/>
      </c>
    </row>
    <row r="33" spans="1:13">
      <c r="A33" t="s">
        <v>61</v>
      </c>
      <c r="C33" s="10">
        <f t="shared" si="4"/>
        <v>499.79200000000003</v>
      </c>
      <c r="D33" s="26">
        <f t="shared" si="4"/>
        <v>99.999999999999986</v>
      </c>
      <c r="F33" s="10">
        <f>SUM(F35:F85)</f>
        <v>199.667</v>
      </c>
      <c r="G33" s="10">
        <f t="shared" si="1"/>
        <v>39.950019207990522</v>
      </c>
      <c r="I33" s="10">
        <f>SUM(I35:I85)</f>
        <v>136.625</v>
      </c>
      <c r="J33" s="10">
        <f t="shared" si="2"/>
        <v>27.336371930723182</v>
      </c>
      <c r="L33" s="10">
        <f>SUM(L35:L85)</f>
        <v>163.5</v>
      </c>
      <c r="M33" s="10">
        <f t="shared" si="3"/>
        <v>32.713608861286289</v>
      </c>
    </row>
    <row r="34" spans="1:13" ht="4.95" customHeight="1">
      <c r="A34" s="28"/>
      <c r="D34" s="26" t="str">
        <f t="shared" si="4"/>
        <v/>
      </c>
      <c r="G34" s="10" t="str">
        <f t="shared" si="1"/>
        <v/>
      </c>
      <c r="J34" s="10" t="str">
        <f t="shared" si="2"/>
        <v/>
      </c>
      <c r="L34" s="10" t="s">
        <v>44</v>
      </c>
      <c r="M34" s="10" t="str">
        <f t="shared" si="3"/>
        <v/>
      </c>
    </row>
    <row r="35" spans="1:13">
      <c r="A35" s="27" t="s">
        <v>62</v>
      </c>
      <c r="C35" s="10">
        <f t="shared" si="4"/>
        <v>24.5</v>
      </c>
      <c r="D35" s="26">
        <f t="shared" si="4"/>
        <v>100</v>
      </c>
      <c r="F35" s="10">
        <v>12.5</v>
      </c>
      <c r="G35" s="10">
        <f t="shared" si="1"/>
        <v>51.020408163265309</v>
      </c>
      <c r="I35" s="10">
        <v>6.5</v>
      </c>
      <c r="J35" s="10">
        <f t="shared" si="2"/>
        <v>26.530612244897959</v>
      </c>
      <c r="L35" s="10">
        <v>5.5</v>
      </c>
      <c r="M35" s="10">
        <f t="shared" si="3"/>
        <v>22.448979591836736</v>
      </c>
    </row>
    <row r="36" spans="1:13">
      <c r="A36" s="27" t="s">
        <v>63</v>
      </c>
      <c r="C36" s="10">
        <f t="shared" si="4"/>
        <v>9.25</v>
      </c>
      <c r="D36" s="26">
        <f t="shared" si="4"/>
        <v>100</v>
      </c>
      <c r="F36" s="10">
        <v>3.25</v>
      </c>
      <c r="G36" s="10">
        <f t="shared" si="1"/>
        <v>35.135135135135137</v>
      </c>
      <c r="I36" s="10">
        <v>2</v>
      </c>
      <c r="J36" s="10">
        <f t="shared" si="2"/>
        <v>21.621621621621621</v>
      </c>
      <c r="L36" s="10">
        <v>4</v>
      </c>
      <c r="M36" s="10">
        <f t="shared" si="3"/>
        <v>43.243243243243242</v>
      </c>
    </row>
    <row r="37" spans="1:13">
      <c r="A37" s="27" t="s">
        <v>64</v>
      </c>
      <c r="C37" s="10">
        <f t="shared" si="4"/>
        <v>6.5</v>
      </c>
      <c r="D37" s="26">
        <f t="shared" si="4"/>
        <v>100</v>
      </c>
      <c r="F37" s="10">
        <v>2</v>
      </c>
      <c r="G37" s="10">
        <f t="shared" si="1"/>
        <v>30.76923076923077</v>
      </c>
      <c r="I37" s="10">
        <v>1</v>
      </c>
      <c r="J37" s="10">
        <f t="shared" si="2"/>
        <v>15.384615384615385</v>
      </c>
      <c r="L37" s="10">
        <v>3.5</v>
      </c>
      <c r="M37" s="10">
        <f t="shared" si="3"/>
        <v>53.846153846153847</v>
      </c>
    </row>
    <row r="38" spans="1:13">
      <c r="A38" s="27" t="s">
        <v>65</v>
      </c>
      <c r="C38" s="10">
        <f t="shared" si="4"/>
        <v>6.75</v>
      </c>
      <c r="D38" s="26">
        <f t="shared" si="4"/>
        <v>99.999999999999986</v>
      </c>
      <c r="F38" s="10">
        <v>1.75</v>
      </c>
      <c r="G38" s="10">
        <f t="shared" si="1"/>
        <v>25.925925925925924</v>
      </c>
      <c r="I38" s="10">
        <v>4</v>
      </c>
      <c r="J38" s="10">
        <f t="shared" si="2"/>
        <v>59.259259259259252</v>
      </c>
      <c r="L38" s="10">
        <v>1</v>
      </c>
      <c r="M38" s="10">
        <f t="shared" si="3"/>
        <v>14.814814814814813</v>
      </c>
    </row>
    <row r="39" spans="1:13">
      <c r="A39" s="27" t="s">
        <v>66</v>
      </c>
      <c r="C39" s="10">
        <f t="shared" si="4"/>
        <v>8.25</v>
      </c>
      <c r="D39" s="26">
        <f t="shared" si="4"/>
        <v>100</v>
      </c>
      <c r="F39" s="10">
        <v>2.75</v>
      </c>
      <c r="G39" s="10">
        <f t="shared" si="1"/>
        <v>33.333333333333329</v>
      </c>
      <c r="I39" s="10">
        <v>3</v>
      </c>
      <c r="J39" s="10">
        <f t="shared" si="2"/>
        <v>36.363636363636367</v>
      </c>
      <c r="L39" s="10">
        <v>2.5</v>
      </c>
      <c r="M39" s="10">
        <f t="shared" si="3"/>
        <v>30.303030303030305</v>
      </c>
    </row>
    <row r="40" spans="1:13">
      <c r="A40" s="27" t="s">
        <v>67</v>
      </c>
      <c r="C40" s="10">
        <f t="shared" si="4"/>
        <v>7.25</v>
      </c>
      <c r="D40" s="26">
        <f t="shared" si="4"/>
        <v>100</v>
      </c>
      <c r="F40" s="10">
        <v>1.25</v>
      </c>
      <c r="G40" s="10">
        <f t="shared" si="1"/>
        <v>17.241379310344829</v>
      </c>
      <c r="I40" s="10">
        <v>4</v>
      </c>
      <c r="J40" s="10">
        <f t="shared" si="2"/>
        <v>55.172413793103445</v>
      </c>
      <c r="L40" s="10">
        <v>2</v>
      </c>
      <c r="M40" s="10">
        <f t="shared" si="3"/>
        <v>27.586206896551722</v>
      </c>
    </row>
    <row r="41" spans="1:13">
      <c r="A41" s="27" t="s">
        <v>68</v>
      </c>
      <c r="C41" s="10">
        <f t="shared" si="4"/>
        <v>4</v>
      </c>
      <c r="D41" s="26">
        <f t="shared" si="4"/>
        <v>100</v>
      </c>
      <c r="F41" s="10">
        <v>1</v>
      </c>
      <c r="G41" s="10">
        <f t="shared" si="1"/>
        <v>25</v>
      </c>
      <c r="I41" s="10">
        <v>0</v>
      </c>
      <c r="J41" s="10">
        <f t="shared" si="2"/>
        <v>0</v>
      </c>
      <c r="L41" s="10">
        <v>3</v>
      </c>
      <c r="M41" s="10">
        <f t="shared" si="3"/>
        <v>75</v>
      </c>
    </row>
    <row r="42" spans="1:13">
      <c r="A42" s="27" t="s">
        <v>69</v>
      </c>
      <c r="C42" s="10">
        <f t="shared" si="4"/>
        <v>9.5</v>
      </c>
      <c r="D42" s="26">
        <f t="shared" si="4"/>
        <v>100</v>
      </c>
      <c r="F42" s="10">
        <v>4.5</v>
      </c>
      <c r="G42" s="10">
        <f t="shared" si="1"/>
        <v>47.368421052631575</v>
      </c>
      <c r="I42" s="10">
        <v>2</v>
      </c>
      <c r="J42" s="10">
        <f t="shared" si="2"/>
        <v>21.052631578947366</v>
      </c>
      <c r="L42" s="10">
        <v>3</v>
      </c>
      <c r="M42" s="10">
        <f t="shared" si="3"/>
        <v>31.578947368421051</v>
      </c>
    </row>
    <row r="43" spans="1:13">
      <c r="A43" s="27" t="s">
        <v>70</v>
      </c>
      <c r="C43" s="10">
        <f t="shared" si="4"/>
        <v>21.125</v>
      </c>
      <c r="D43" s="26">
        <f t="shared" si="4"/>
        <v>100</v>
      </c>
      <c r="F43" s="10">
        <v>8.875</v>
      </c>
      <c r="G43" s="10">
        <f t="shared" si="1"/>
        <v>42.011834319526628</v>
      </c>
      <c r="I43" s="10">
        <v>7.25</v>
      </c>
      <c r="J43" s="10">
        <f t="shared" si="2"/>
        <v>34.319526627218934</v>
      </c>
      <c r="L43" s="10">
        <v>5</v>
      </c>
      <c r="M43" s="10">
        <f t="shared" si="3"/>
        <v>23.668639053254438</v>
      </c>
    </row>
    <row r="44" spans="1:13">
      <c r="A44" s="27" t="s">
        <v>71</v>
      </c>
      <c r="C44" s="10">
        <f t="shared" si="4"/>
        <v>24.75</v>
      </c>
      <c r="D44" s="26">
        <f t="shared" si="4"/>
        <v>99.999999999999986</v>
      </c>
      <c r="F44" s="10">
        <v>10.25</v>
      </c>
      <c r="G44" s="10">
        <f t="shared" si="1"/>
        <v>41.414141414141412</v>
      </c>
      <c r="I44" s="10">
        <v>6</v>
      </c>
      <c r="J44" s="10">
        <f t="shared" si="2"/>
        <v>24.242424242424242</v>
      </c>
      <c r="L44" s="10">
        <v>8.5</v>
      </c>
      <c r="M44" s="10">
        <f t="shared" si="3"/>
        <v>34.343434343434339</v>
      </c>
    </row>
    <row r="45" spans="1:13">
      <c r="A45" s="27" t="s">
        <v>72</v>
      </c>
      <c r="C45" s="10">
        <f t="shared" si="4"/>
        <v>23.5</v>
      </c>
      <c r="D45" s="26">
        <f t="shared" si="4"/>
        <v>100</v>
      </c>
      <c r="F45" s="10">
        <v>10</v>
      </c>
      <c r="G45" s="10">
        <f t="shared" si="1"/>
        <v>42.553191489361701</v>
      </c>
      <c r="I45" s="10">
        <v>8</v>
      </c>
      <c r="J45" s="10">
        <f t="shared" si="2"/>
        <v>34.042553191489361</v>
      </c>
      <c r="L45" s="10">
        <v>5.5</v>
      </c>
      <c r="M45" s="10">
        <f t="shared" si="3"/>
        <v>23.404255319148938</v>
      </c>
    </row>
    <row r="46" spans="1:13">
      <c r="A46" s="27" t="s">
        <v>73</v>
      </c>
      <c r="C46" s="10">
        <f t="shared" si="4"/>
        <v>37</v>
      </c>
      <c r="D46" s="26">
        <f t="shared" si="4"/>
        <v>100</v>
      </c>
      <c r="F46" s="10">
        <v>16</v>
      </c>
      <c r="G46" s="10">
        <f t="shared" si="1"/>
        <v>43.243243243243242</v>
      </c>
      <c r="I46" s="10">
        <v>12.5</v>
      </c>
      <c r="J46" s="10">
        <f t="shared" si="2"/>
        <v>33.783783783783782</v>
      </c>
      <c r="L46" s="10">
        <v>8.5</v>
      </c>
      <c r="M46" s="10">
        <f t="shared" si="3"/>
        <v>22.972972972972975</v>
      </c>
    </row>
    <row r="47" spans="1:13">
      <c r="A47" s="27" t="s">
        <v>74</v>
      </c>
      <c r="C47" s="10">
        <f t="shared" si="4"/>
        <v>18.75</v>
      </c>
      <c r="D47" s="26">
        <f t="shared" si="4"/>
        <v>100</v>
      </c>
      <c r="F47" s="10">
        <v>5.75</v>
      </c>
      <c r="G47" s="10">
        <f t="shared" si="1"/>
        <v>30.666666666666664</v>
      </c>
      <c r="I47" s="10">
        <v>9</v>
      </c>
      <c r="J47" s="10">
        <f t="shared" si="2"/>
        <v>48</v>
      </c>
      <c r="L47" s="10">
        <v>4</v>
      </c>
      <c r="M47" s="10">
        <f t="shared" si="3"/>
        <v>21.333333333333336</v>
      </c>
    </row>
    <row r="48" spans="1:13">
      <c r="A48" s="27" t="s">
        <v>75</v>
      </c>
      <c r="C48" s="10">
        <f t="shared" si="4"/>
        <v>33.542000000000002</v>
      </c>
      <c r="D48" s="26">
        <f t="shared" si="4"/>
        <v>100</v>
      </c>
      <c r="F48" s="10">
        <v>17.542000000000002</v>
      </c>
      <c r="G48" s="10">
        <f t="shared" si="1"/>
        <v>52.298610697036551</v>
      </c>
      <c r="I48" s="10">
        <v>4</v>
      </c>
      <c r="J48" s="10">
        <f t="shared" si="2"/>
        <v>11.925347325740862</v>
      </c>
      <c r="L48" s="10">
        <v>12</v>
      </c>
      <c r="M48" s="10">
        <f t="shared" si="3"/>
        <v>35.776041977222583</v>
      </c>
    </row>
    <row r="49" spans="1:13">
      <c r="A49" s="27" t="s">
        <v>76</v>
      </c>
      <c r="C49" s="10">
        <f t="shared" si="4"/>
        <v>21.25</v>
      </c>
      <c r="D49" s="26">
        <f t="shared" si="4"/>
        <v>100</v>
      </c>
      <c r="F49" s="10">
        <v>8.75</v>
      </c>
      <c r="G49" s="10">
        <f t="shared" si="1"/>
        <v>41.17647058823529</v>
      </c>
      <c r="I49" s="10">
        <v>6.75</v>
      </c>
      <c r="J49" s="10">
        <f t="shared" si="2"/>
        <v>31.764705882352938</v>
      </c>
      <c r="L49" s="10">
        <v>5.75</v>
      </c>
      <c r="M49" s="10">
        <f t="shared" si="3"/>
        <v>27.058823529411764</v>
      </c>
    </row>
    <row r="50" spans="1:13">
      <c r="A50" s="27" t="s">
        <v>77</v>
      </c>
      <c r="C50" s="10">
        <f t="shared" si="4"/>
        <v>22.875</v>
      </c>
      <c r="D50" s="26">
        <f t="shared" si="4"/>
        <v>100</v>
      </c>
      <c r="F50" s="10">
        <v>12.25</v>
      </c>
      <c r="G50" s="10">
        <f t="shared" si="1"/>
        <v>53.551912568306015</v>
      </c>
      <c r="I50" s="10">
        <v>4.125</v>
      </c>
      <c r="J50" s="10">
        <f t="shared" si="2"/>
        <v>18.032786885245901</v>
      </c>
      <c r="L50" s="10">
        <v>6.5</v>
      </c>
      <c r="M50" s="10">
        <f t="shared" si="3"/>
        <v>28.415300546448087</v>
      </c>
    </row>
    <row r="51" spans="1:13">
      <c r="A51" s="27" t="s">
        <v>78</v>
      </c>
      <c r="C51" s="10">
        <f t="shared" si="4"/>
        <v>39.25</v>
      </c>
      <c r="D51" s="26">
        <f t="shared" si="4"/>
        <v>100.00000000000001</v>
      </c>
      <c r="F51" s="10">
        <v>12</v>
      </c>
      <c r="G51" s="10">
        <f t="shared" si="1"/>
        <v>30.573248407643312</v>
      </c>
      <c r="I51" s="10">
        <v>18.75</v>
      </c>
      <c r="J51" s="10">
        <f t="shared" si="2"/>
        <v>47.770700636942678</v>
      </c>
      <c r="L51" s="10">
        <v>8.5</v>
      </c>
      <c r="M51" s="10">
        <f t="shared" si="3"/>
        <v>21.656050955414013</v>
      </c>
    </row>
    <row r="52" spans="1:13">
      <c r="A52" s="27" t="s">
        <v>79</v>
      </c>
      <c r="C52" s="10">
        <f t="shared" si="4"/>
        <v>30.625</v>
      </c>
      <c r="D52" s="26">
        <f t="shared" si="4"/>
        <v>100</v>
      </c>
      <c r="F52" s="10">
        <v>15.125</v>
      </c>
      <c r="G52" s="10">
        <f t="shared" si="1"/>
        <v>49.387755102040813</v>
      </c>
      <c r="I52" s="10">
        <v>8</v>
      </c>
      <c r="J52" s="10">
        <f t="shared" si="2"/>
        <v>26.122448979591837</v>
      </c>
      <c r="L52" s="10">
        <v>7.5</v>
      </c>
      <c r="M52" s="10">
        <f t="shared" si="3"/>
        <v>24.489795918367346</v>
      </c>
    </row>
    <row r="53" spans="1:13">
      <c r="A53" s="27" t="s">
        <v>80</v>
      </c>
      <c r="C53" s="10">
        <f t="shared" si="4"/>
        <v>25.5</v>
      </c>
      <c r="D53" s="26">
        <f t="shared" si="4"/>
        <v>100</v>
      </c>
      <c r="F53" s="10">
        <v>9.75</v>
      </c>
      <c r="G53" s="10">
        <f t="shared" si="1"/>
        <v>38.235294117647058</v>
      </c>
      <c r="I53" s="10">
        <v>8.75</v>
      </c>
      <c r="J53" s="10">
        <f t="shared" si="2"/>
        <v>34.313725490196077</v>
      </c>
      <c r="L53" s="10">
        <v>7</v>
      </c>
      <c r="M53" s="10">
        <f t="shared" si="3"/>
        <v>27.450980392156865</v>
      </c>
    </row>
    <row r="54" spans="1:13">
      <c r="A54" s="27" t="s">
        <v>81</v>
      </c>
      <c r="C54" s="10">
        <f t="shared" si="4"/>
        <v>2.5</v>
      </c>
      <c r="D54" s="26">
        <f t="shared" si="4"/>
        <v>100</v>
      </c>
      <c r="F54" s="10">
        <v>1.5</v>
      </c>
      <c r="G54" s="10">
        <f t="shared" si="1"/>
        <v>60</v>
      </c>
      <c r="I54" s="10">
        <v>1</v>
      </c>
      <c r="J54" s="10">
        <f t="shared" si="2"/>
        <v>40</v>
      </c>
      <c r="L54" s="10">
        <v>0</v>
      </c>
      <c r="M54" s="10">
        <f t="shared" si="3"/>
        <v>0</v>
      </c>
    </row>
    <row r="55" spans="1:13">
      <c r="A55" s="27" t="s">
        <v>82</v>
      </c>
      <c r="C55" s="10">
        <f t="shared" si="4"/>
        <v>4.5</v>
      </c>
      <c r="D55" s="26">
        <f t="shared" si="4"/>
        <v>100</v>
      </c>
      <c r="F55" s="10">
        <v>1</v>
      </c>
      <c r="G55" s="10">
        <f t="shared" si="1"/>
        <v>22.222222222222221</v>
      </c>
      <c r="I55" s="10">
        <v>1</v>
      </c>
      <c r="J55" s="10">
        <f t="shared" si="2"/>
        <v>22.222222222222221</v>
      </c>
      <c r="L55" s="10">
        <v>2.5</v>
      </c>
      <c r="M55" s="10">
        <f t="shared" si="3"/>
        <v>55.555555555555557</v>
      </c>
    </row>
    <row r="56" spans="1:13">
      <c r="A56" s="27" t="s">
        <v>83</v>
      </c>
      <c r="C56" s="10">
        <f t="shared" si="4"/>
        <v>1.5</v>
      </c>
      <c r="D56" s="26">
        <f t="shared" si="4"/>
        <v>99.999999999999986</v>
      </c>
      <c r="F56" s="10">
        <v>0.5</v>
      </c>
      <c r="G56" s="10">
        <f t="shared" si="1"/>
        <v>33.333333333333329</v>
      </c>
      <c r="I56" s="10">
        <v>0</v>
      </c>
      <c r="J56" s="10">
        <f t="shared" si="2"/>
        <v>0</v>
      </c>
      <c r="L56" s="10">
        <v>1</v>
      </c>
      <c r="M56" s="10">
        <f t="shared" si="3"/>
        <v>66.666666666666657</v>
      </c>
    </row>
    <row r="57" spans="1:13">
      <c r="A57" s="27" t="s">
        <v>84</v>
      </c>
      <c r="C57" s="10">
        <f t="shared" si="4"/>
        <v>2.5</v>
      </c>
      <c r="D57" s="26">
        <f t="shared" si="4"/>
        <v>100</v>
      </c>
      <c r="F57" s="10">
        <v>1.5</v>
      </c>
      <c r="G57" s="10">
        <f t="shared" si="1"/>
        <v>60</v>
      </c>
      <c r="I57" s="10">
        <v>0</v>
      </c>
      <c r="J57" s="10">
        <f t="shared" si="2"/>
        <v>0</v>
      </c>
      <c r="L57" s="10">
        <v>1</v>
      </c>
      <c r="M57" s="10">
        <f t="shared" si="3"/>
        <v>40</v>
      </c>
    </row>
    <row r="58" spans="1:13">
      <c r="A58" s="27" t="s">
        <v>85</v>
      </c>
      <c r="C58" s="10">
        <f t="shared" si="4"/>
        <v>2.25</v>
      </c>
      <c r="D58" s="26">
        <f t="shared" si="4"/>
        <v>100</v>
      </c>
      <c r="F58" s="10">
        <v>1.25</v>
      </c>
      <c r="G58" s="10">
        <f t="shared" si="1"/>
        <v>55.555555555555557</v>
      </c>
      <c r="I58" s="10">
        <v>0</v>
      </c>
      <c r="J58" s="10">
        <f t="shared" si="2"/>
        <v>0</v>
      </c>
      <c r="L58" s="10">
        <v>1</v>
      </c>
      <c r="M58" s="10">
        <f t="shared" si="3"/>
        <v>44.444444444444443</v>
      </c>
    </row>
    <row r="59" spans="1:13">
      <c r="A59" s="27" t="s">
        <v>86</v>
      </c>
      <c r="C59" s="10">
        <f t="shared" si="4"/>
        <v>4.5</v>
      </c>
      <c r="D59" s="26">
        <f t="shared" si="4"/>
        <v>100</v>
      </c>
      <c r="F59" s="10">
        <v>0.5</v>
      </c>
      <c r="G59" s="10">
        <f t="shared" si="1"/>
        <v>11.111111111111111</v>
      </c>
      <c r="I59" s="10">
        <v>2.5</v>
      </c>
      <c r="J59" s="10">
        <f t="shared" si="2"/>
        <v>55.555555555555557</v>
      </c>
      <c r="L59" s="10">
        <v>1.5</v>
      </c>
      <c r="M59" s="10">
        <f t="shared" si="3"/>
        <v>33.333333333333329</v>
      </c>
    </row>
    <row r="60" spans="1:13">
      <c r="A60" s="27" t="s">
        <v>87</v>
      </c>
      <c r="C60" s="10">
        <f t="shared" si="4"/>
        <v>6</v>
      </c>
      <c r="D60" s="26">
        <f t="shared" si="4"/>
        <v>100</v>
      </c>
      <c r="F60" s="10">
        <v>1.75</v>
      </c>
      <c r="G60" s="10">
        <f t="shared" si="1"/>
        <v>29.166666666666668</v>
      </c>
      <c r="I60" s="10">
        <v>1.75</v>
      </c>
      <c r="J60" s="10">
        <f t="shared" si="2"/>
        <v>29.166666666666668</v>
      </c>
      <c r="L60" s="10">
        <v>2.5</v>
      </c>
      <c r="M60" s="10">
        <f t="shared" si="3"/>
        <v>41.666666666666671</v>
      </c>
    </row>
    <row r="61" spans="1:13">
      <c r="A61" s="27" t="s">
        <v>88</v>
      </c>
      <c r="C61" s="10">
        <f t="shared" si="4"/>
        <v>4.375</v>
      </c>
      <c r="D61" s="26">
        <f t="shared" si="4"/>
        <v>100</v>
      </c>
      <c r="F61" s="10">
        <v>1.375</v>
      </c>
      <c r="G61" s="10">
        <f t="shared" si="1"/>
        <v>31.428571428571427</v>
      </c>
      <c r="I61" s="10">
        <v>0</v>
      </c>
      <c r="J61" s="10">
        <f t="shared" si="2"/>
        <v>0</v>
      </c>
      <c r="L61" s="10">
        <v>3</v>
      </c>
      <c r="M61" s="10">
        <f t="shared" si="3"/>
        <v>68.571428571428569</v>
      </c>
    </row>
    <row r="62" spans="1:13">
      <c r="A62" s="27" t="s">
        <v>89</v>
      </c>
      <c r="C62" s="10">
        <f t="shared" si="4"/>
        <v>8</v>
      </c>
      <c r="D62" s="26">
        <f t="shared" si="4"/>
        <v>100</v>
      </c>
      <c r="F62" s="10">
        <v>3.5</v>
      </c>
      <c r="G62" s="10">
        <f t="shared" si="1"/>
        <v>43.75</v>
      </c>
      <c r="I62" s="10">
        <v>1</v>
      </c>
      <c r="J62" s="10">
        <f t="shared" si="2"/>
        <v>12.5</v>
      </c>
      <c r="L62" s="10">
        <v>3.5</v>
      </c>
      <c r="M62" s="10">
        <f t="shared" si="3"/>
        <v>43.75</v>
      </c>
    </row>
    <row r="63" spans="1:13">
      <c r="A63" s="27" t="s">
        <v>90</v>
      </c>
      <c r="C63" s="10">
        <f t="shared" si="4"/>
        <v>1</v>
      </c>
      <c r="D63" s="26">
        <f t="shared" si="4"/>
        <v>100</v>
      </c>
      <c r="F63" s="10">
        <v>1</v>
      </c>
      <c r="G63" s="10">
        <f t="shared" si="1"/>
        <v>100</v>
      </c>
      <c r="I63" s="10">
        <v>0</v>
      </c>
      <c r="J63" s="10">
        <f t="shared" si="2"/>
        <v>0</v>
      </c>
      <c r="L63" s="10">
        <v>0</v>
      </c>
      <c r="M63" s="10">
        <f t="shared" si="3"/>
        <v>0</v>
      </c>
    </row>
    <row r="64" spans="1:13">
      <c r="A64" s="27" t="s">
        <v>91</v>
      </c>
      <c r="C64" s="10">
        <f t="shared" si="4"/>
        <v>2.5</v>
      </c>
      <c r="D64" s="26">
        <f t="shared" si="4"/>
        <v>100</v>
      </c>
      <c r="F64" s="10">
        <v>0.5</v>
      </c>
      <c r="G64" s="10">
        <f t="shared" si="1"/>
        <v>20</v>
      </c>
      <c r="I64" s="10">
        <v>0</v>
      </c>
      <c r="J64" s="10">
        <f t="shared" si="2"/>
        <v>0</v>
      </c>
      <c r="L64" s="10">
        <v>2</v>
      </c>
      <c r="M64" s="10">
        <f t="shared" si="3"/>
        <v>80</v>
      </c>
    </row>
    <row r="65" spans="1:13">
      <c r="A65" s="27" t="s">
        <v>92</v>
      </c>
      <c r="C65" s="10">
        <f t="shared" ref="C65:D83" si="5">IF($A65&lt;&gt;0,F65+I65+L65,"")</f>
        <v>4.5</v>
      </c>
      <c r="D65" s="26">
        <f t="shared" si="5"/>
        <v>99.999999999999986</v>
      </c>
      <c r="F65" s="10">
        <v>1</v>
      </c>
      <c r="G65" s="10">
        <f t="shared" si="1"/>
        <v>22.222222222222221</v>
      </c>
      <c r="I65" s="10">
        <v>0.5</v>
      </c>
      <c r="J65" s="10">
        <f t="shared" si="2"/>
        <v>11.111111111111111</v>
      </c>
      <c r="L65" s="10">
        <v>3</v>
      </c>
      <c r="M65" s="10">
        <f t="shared" si="3"/>
        <v>66.666666666666657</v>
      </c>
    </row>
    <row r="66" spans="1:13">
      <c r="A66" s="27" t="s">
        <v>93</v>
      </c>
      <c r="C66" s="10">
        <f>IF($A66&lt;&gt;0,F66+I66+L66,"")</f>
        <v>4</v>
      </c>
      <c r="D66" s="26">
        <f t="shared" si="5"/>
        <v>100</v>
      </c>
      <c r="F66" s="10">
        <v>1</v>
      </c>
      <c r="G66" s="10">
        <f t="shared" si="1"/>
        <v>25</v>
      </c>
      <c r="I66" s="10">
        <v>0</v>
      </c>
      <c r="J66" s="10">
        <f t="shared" si="2"/>
        <v>0</v>
      </c>
      <c r="L66" s="10">
        <v>3</v>
      </c>
      <c r="M66" s="10">
        <f t="shared" si="3"/>
        <v>75</v>
      </c>
    </row>
    <row r="67" spans="1:13">
      <c r="A67" s="27" t="s">
        <v>94</v>
      </c>
      <c r="C67" s="10">
        <f t="shared" si="5"/>
        <v>2.5</v>
      </c>
      <c r="D67" s="26">
        <f t="shared" si="5"/>
        <v>100</v>
      </c>
      <c r="F67" s="10">
        <v>1.5</v>
      </c>
      <c r="G67" s="10">
        <f t="shared" si="1"/>
        <v>60</v>
      </c>
      <c r="I67" s="10">
        <v>0</v>
      </c>
      <c r="J67" s="10">
        <f t="shared" si="2"/>
        <v>0</v>
      </c>
      <c r="L67" s="10">
        <v>1</v>
      </c>
      <c r="M67" s="10">
        <f t="shared" si="3"/>
        <v>40</v>
      </c>
    </row>
    <row r="68" spans="1:13">
      <c r="A68" s="27" t="s">
        <v>95</v>
      </c>
      <c r="C68" s="10">
        <f t="shared" si="5"/>
        <v>13.25</v>
      </c>
      <c r="D68" s="26">
        <f t="shared" si="5"/>
        <v>100</v>
      </c>
      <c r="F68" s="10">
        <v>6.25</v>
      </c>
      <c r="G68" s="10">
        <f t="shared" si="1"/>
        <v>47.169811320754718</v>
      </c>
      <c r="I68" s="10">
        <v>3</v>
      </c>
      <c r="J68" s="10">
        <f t="shared" si="2"/>
        <v>22.641509433962266</v>
      </c>
      <c r="L68" s="10">
        <v>4</v>
      </c>
      <c r="M68" s="10">
        <f t="shared" si="3"/>
        <v>30.188679245283019</v>
      </c>
    </row>
    <row r="69" spans="1:13">
      <c r="A69" s="27" t="s">
        <v>96</v>
      </c>
      <c r="C69" s="10">
        <f t="shared" si="5"/>
        <v>2.75</v>
      </c>
      <c r="D69" s="26">
        <f t="shared" si="5"/>
        <v>100</v>
      </c>
      <c r="F69" s="10">
        <v>0.75</v>
      </c>
      <c r="G69" s="10">
        <f t="shared" si="1"/>
        <v>27.27272727272727</v>
      </c>
      <c r="I69" s="10">
        <v>0</v>
      </c>
      <c r="J69" s="10">
        <f t="shared" si="2"/>
        <v>0</v>
      </c>
      <c r="L69" s="10">
        <v>2</v>
      </c>
      <c r="M69" s="10">
        <f t="shared" si="3"/>
        <v>72.727272727272734</v>
      </c>
    </row>
    <row r="70" spans="1:13">
      <c r="A70" s="27" t="s">
        <v>97</v>
      </c>
      <c r="C70" s="10">
        <f t="shared" si="5"/>
        <v>4.5</v>
      </c>
      <c r="D70" s="26">
        <f t="shared" si="5"/>
        <v>99.999999999999986</v>
      </c>
      <c r="F70" s="10">
        <v>1.5</v>
      </c>
      <c r="G70" s="10">
        <f t="shared" si="1"/>
        <v>33.333333333333329</v>
      </c>
      <c r="I70" s="10">
        <v>0</v>
      </c>
      <c r="J70" s="10">
        <f t="shared" si="2"/>
        <v>0</v>
      </c>
      <c r="L70" s="10">
        <v>3</v>
      </c>
      <c r="M70" s="10">
        <f t="shared" si="3"/>
        <v>66.666666666666657</v>
      </c>
    </row>
    <row r="71" spans="1:13">
      <c r="A71" s="27" t="s">
        <v>98</v>
      </c>
      <c r="C71" s="10">
        <f t="shared" si="5"/>
        <v>3.5</v>
      </c>
      <c r="D71" s="26">
        <f t="shared" si="5"/>
        <v>99.999999999999986</v>
      </c>
      <c r="F71" s="10">
        <v>0.5</v>
      </c>
      <c r="G71" s="10">
        <f t="shared" si="1"/>
        <v>14.285714285714285</v>
      </c>
      <c r="I71" s="10">
        <v>2</v>
      </c>
      <c r="J71" s="10">
        <f t="shared" si="2"/>
        <v>57.142857142857139</v>
      </c>
      <c r="L71" s="10">
        <v>1</v>
      </c>
      <c r="M71" s="10">
        <f t="shared" si="3"/>
        <v>28.571428571428569</v>
      </c>
    </row>
    <row r="72" spans="1:13">
      <c r="A72" s="27" t="s">
        <v>99</v>
      </c>
      <c r="C72" s="10">
        <f t="shared" si="5"/>
        <v>8.5</v>
      </c>
      <c r="D72" s="26">
        <f t="shared" si="5"/>
        <v>100</v>
      </c>
      <c r="F72" s="10">
        <v>2.5</v>
      </c>
      <c r="G72" s="10">
        <f t="shared" si="1"/>
        <v>29.411764705882355</v>
      </c>
      <c r="I72" s="10">
        <v>0</v>
      </c>
      <c r="J72" s="10">
        <f t="shared" si="2"/>
        <v>0</v>
      </c>
      <c r="L72" s="10">
        <v>6</v>
      </c>
      <c r="M72" s="10">
        <f t="shared" si="3"/>
        <v>70.588235294117652</v>
      </c>
    </row>
    <row r="73" spans="1:13">
      <c r="A73" s="27" t="s">
        <v>100</v>
      </c>
      <c r="C73" s="10">
        <f t="shared" si="5"/>
        <v>3</v>
      </c>
      <c r="D73" s="26">
        <f>IF($A73&lt;&gt;0,G73+J73+M73,"")</f>
        <v>100</v>
      </c>
      <c r="F73" s="10">
        <v>0.5</v>
      </c>
      <c r="G73" s="10">
        <f t="shared" si="1"/>
        <v>16.666666666666664</v>
      </c>
      <c r="I73" s="10">
        <v>0</v>
      </c>
      <c r="J73" s="10">
        <f t="shared" si="2"/>
        <v>0</v>
      </c>
      <c r="L73" s="10">
        <v>2.5</v>
      </c>
      <c r="M73" s="10">
        <f t="shared" si="3"/>
        <v>83.333333333333343</v>
      </c>
    </row>
    <row r="74" spans="1:13">
      <c r="A74" s="27" t="s">
        <v>101</v>
      </c>
      <c r="C74" s="10">
        <f t="shared" si="5"/>
        <v>4.25</v>
      </c>
      <c r="D74" s="26">
        <f t="shared" si="5"/>
        <v>100</v>
      </c>
      <c r="F74" s="10">
        <v>0.75</v>
      </c>
      <c r="G74" s="10">
        <f t="shared" si="1"/>
        <v>17.647058823529413</v>
      </c>
      <c r="I74" s="10">
        <v>0.5</v>
      </c>
      <c r="J74" s="10">
        <f t="shared" si="2"/>
        <v>11.76470588235294</v>
      </c>
      <c r="L74" s="10">
        <v>3</v>
      </c>
      <c r="M74" s="10">
        <f t="shared" si="3"/>
        <v>70.588235294117652</v>
      </c>
    </row>
    <row r="75" spans="1:13">
      <c r="A75" s="27" t="s">
        <v>102</v>
      </c>
      <c r="C75" s="10">
        <f t="shared" si="5"/>
        <v>6.5</v>
      </c>
      <c r="D75" s="26">
        <f t="shared" si="5"/>
        <v>100</v>
      </c>
      <c r="F75" s="10">
        <v>3.5</v>
      </c>
      <c r="G75" s="10">
        <f t="shared" si="1"/>
        <v>53.846153846153847</v>
      </c>
      <c r="I75" s="10">
        <v>0</v>
      </c>
      <c r="J75" s="10">
        <f t="shared" si="2"/>
        <v>0</v>
      </c>
      <c r="L75" s="10">
        <v>3</v>
      </c>
      <c r="M75" s="10">
        <f t="shared" si="3"/>
        <v>46.153846153846153</v>
      </c>
    </row>
    <row r="76" spans="1:13">
      <c r="A76" s="27" t="s">
        <v>103</v>
      </c>
      <c r="C76" s="10">
        <f t="shared" si="5"/>
        <v>4</v>
      </c>
      <c r="D76" s="26">
        <f t="shared" si="5"/>
        <v>100</v>
      </c>
      <c r="F76" s="10">
        <v>1.5</v>
      </c>
      <c r="G76" s="10">
        <f t="shared" si="1"/>
        <v>37.5</v>
      </c>
      <c r="I76" s="10">
        <v>0</v>
      </c>
      <c r="J76" s="10">
        <f t="shared" si="2"/>
        <v>0</v>
      </c>
      <c r="L76" s="10">
        <v>2.5</v>
      </c>
      <c r="M76" s="10">
        <f t="shared" si="3"/>
        <v>62.5</v>
      </c>
    </row>
    <row r="77" spans="1:13">
      <c r="A77" s="27" t="s">
        <v>104</v>
      </c>
      <c r="C77" s="10">
        <f t="shared" si="5"/>
        <v>1.5</v>
      </c>
      <c r="D77" s="26">
        <f t="shared" si="5"/>
        <v>99.999999999999986</v>
      </c>
      <c r="F77" s="10">
        <v>0.5</v>
      </c>
      <c r="G77" s="10">
        <f t="shared" si="1"/>
        <v>33.333333333333329</v>
      </c>
      <c r="I77" s="10">
        <v>0</v>
      </c>
      <c r="J77" s="10">
        <f t="shared" si="2"/>
        <v>0</v>
      </c>
      <c r="L77" s="10">
        <v>1</v>
      </c>
      <c r="M77" s="10">
        <f t="shared" si="3"/>
        <v>66.666666666666657</v>
      </c>
    </row>
    <row r="78" spans="1:13">
      <c r="A78" s="27" t="s">
        <v>105</v>
      </c>
      <c r="C78" s="10">
        <f t="shared" si="5"/>
        <v>5.5</v>
      </c>
      <c r="D78" s="26">
        <f t="shared" si="5"/>
        <v>99.999999999999986</v>
      </c>
      <c r="F78" s="10">
        <v>2.5</v>
      </c>
      <c r="G78" s="10">
        <f t="shared" si="1"/>
        <v>45.454545454545453</v>
      </c>
      <c r="I78" s="10">
        <v>1.5</v>
      </c>
      <c r="J78" s="10">
        <f t="shared" si="2"/>
        <v>27.27272727272727</v>
      </c>
      <c r="L78" s="10">
        <v>1.5</v>
      </c>
      <c r="M78" s="10">
        <f t="shared" si="3"/>
        <v>27.27272727272727</v>
      </c>
    </row>
    <row r="79" spans="1:13">
      <c r="A79" s="27" t="s">
        <v>106</v>
      </c>
      <c r="C79" s="10">
        <f t="shared" si="5"/>
        <v>3</v>
      </c>
      <c r="D79" s="26">
        <f>IF($A79&lt;&gt;0,G79+J79+M79,"")</f>
        <v>100</v>
      </c>
      <c r="F79" s="10">
        <v>1.25</v>
      </c>
      <c r="G79" s="10">
        <f t="shared" ref="G79:G96" si="6">IF($A79&lt;&gt;0,F79/$C79*100,"")</f>
        <v>41.666666666666671</v>
      </c>
      <c r="I79" s="10">
        <v>0</v>
      </c>
      <c r="J79" s="10">
        <f t="shared" ref="J79:J95" si="7">IF($A79&lt;&gt;0,I79/$C79*100,"")</f>
        <v>0</v>
      </c>
      <c r="L79" s="10">
        <v>1.75</v>
      </c>
      <c r="M79" s="10">
        <f t="shared" ref="M79:M95" si="8">IF($A79&lt;&gt;0,L79/$C79*100,"")</f>
        <v>58.333333333333336</v>
      </c>
    </row>
    <row r="80" spans="1:13">
      <c r="A80" s="27" t="s">
        <v>107</v>
      </c>
      <c r="C80" s="10">
        <f t="shared" si="5"/>
        <v>1.5</v>
      </c>
      <c r="D80" s="26">
        <f t="shared" si="5"/>
        <v>99.999999999999986</v>
      </c>
      <c r="F80" s="10">
        <v>0.5</v>
      </c>
      <c r="G80" s="10">
        <f t="shared" si="6"/>
        <v>33.333333333333329</v>
      </c>
      <c r="I80" s="10">
        <v>0</v>
      </c>
      <c r="J80" s="10">
        <f t="shared" si="7"/>
        <v>0</v>
      </c>
      <c r="L80" s="10">
        <v>1</v>
      </c>
      <c r="M80" s="10">
        <f t="shared" si="8"/>
        <v>66.666666666666657</v>
      </c>
    </row>
    <row r="81" spans="1:14">
      <c r="A81" s="27" t="s">
        <v>108</v>
      </c>
      <c r="C81" s="10">
        <f t="shared" si="5"/>
        <v>1.5</v>
      </c>
      <c r="D81" s="26">
        <f t="shared" si="5"/>
        <v>99.999999999999986</v>
      </c>
      <c r="F81" s="10">
        <v>0.5</v>
      </c>
      <c r="G81" s="10">
        <f t="shared" si="6"/>
        <v>33.333333333333329</v>
      </c>
      <c r="I81" s="10">
        <v>1</v>
      </c>
      <c r="J81" s="10">
        <f t="shared" si="7"/>
        <v>66.666666666666657</v>
      </c>
      <c r="L81" s="10">
        <v>0</v>
      </c>
      <c r="M81" s="10">
        <f t="shared" si="8"/>
        <v>0</v>
      </c>
    </row>
    <row r="82" spans="1:14">
      <c r="A82" t="s">
        <v>109</v>
      </c>
      <c r="C82" s="10">
        <f t="shared" si="5"/>
        <v>0.5</v>
      </c>
      <c r="D82" s="26">
        <f t="shared" si="5"/>
        <v>100</v>
      </c>
      <c r="F82" s="10">
        <v>0.5</v>
      </c>
      <c r="G82" s="10">
        <f t="shared" si="6"/>
        <v>100</v>
      </c>
      <c r="I82" s="10">
        <v>0</v>
      </c>
      <c r="J82" s="10">
        <f t="shared" si="7"/>
        <v>0</v>
      </c>
      <c r="L82" s="10">
        <v>0</v>
      </c>
      <c r="M82" s="10">
        <f t="shared" si="8"/>
        <v>0</v>
      </c>
    </row>
    <row r="83" spans="1:14">
      <c r="A83" s="27" t="s">
        <v>110</v>
      </c>
      <c r="C83" s="10">
        <f t="shared" si="5"/>
        <v>3.5</v>
      </c>
      <c r="D83" s="26">
        <f t="shared" si="5"/>
        <v>100</v>
      </c>
      <c r="F83" s="10">
        <v>0.25</v>
      </c>
      <c r="G83" s="10">
        <f t="shared" si="6"/>
        <v>7.1428571428571423</v>
      </c>
      <c r="I83" s="10">
        <v>3.25</v>
      </c>
      <c r="J83" s="10">
        <f t="shared" si="7"/>
        <v>92.857142857142861</v>
      </c>
      <c r="L83" s="10">
        <v>0</v>
      </c>
      <c r="M83" s="10">
        <f t="shared" si="8"/>
        <v>0</v>
      </c>
    </row>
    <row r="84" spans="1:14">
      <c r="A84" s="27" t="s">
        <v>111</v>
      </c>
      <c r="C84" s="10">
        <f>IF($A84&lt;&gt;0,F84+I84+L84,"")</f>
        <v>2</v>
      </c>
      <c r="D84" s="26">
        <f>IF($A84&lt;&gt;0,G84+J84+M84,"")</f>
        <v>100</v>
      </c>
      <c r="F84" s="10">
        <v>1</v>
      </c>
      <c r="G84" s="10">
        <f t="shared" si="6"/>
        <v>50</v>
      </c>
      <c r="J84" s="10">
        <f t="shared" si="7"/>
        <v>0</v>
      </c>
      <c r="L84" s="10">
        <v>1</v>
      </c>
      <c r="M84" s="10">
        <f t="shared" si="8"/>
        <v>50</v>
      </c>
    </row>
    <row r="85" spans="1:14">
      <c r="A85" s="27" t="s">
        <v>112</v>
      </c>
      <c r="C85" s="10">
        <f>IF($A85&lt;&gt;0,F85+I85+L85,"")</f>
        <v>5.75</v>
      </c>
      <c r="D85" s="26">
        <f>IF($A85&lt;&gt;0,G85+J85+M85,"")</f>
        <v>100</v>
      </c>
      <c r="F85" s="10">
        <v>1.75</v>
      </c>
      <c r="G85" s="10">
        <f t="shared" si="6"/>
        <v>30.434782608695656</v>
      </c>
      <c r="I85" s="10">
        <v>2</v>
      </c>
      <c r="J85" s="10">
        <f t="shared" si="7"/>
        <v>34.782608695652172</v>
      </c>
      <c r="L85" s="10">
        <v>2</v>
      </c>
      <c r="M85" s="10">
        <f t="shared" si="8"/>
        <v>34.782608695652172</v>
      </c>
    </row>
    <row r="86" spans="1:14" ht="4.95" customHeight="1">
      <c r="A86" s="28"/>
      <c r="C86" s="10" t="str">
        <f t="shared" ref="C86:D95" si="9">IF($A86&lt;&gt;0,F86+I86+L86,"")</f>
        <v/>
      </c>
      <c r="D86" s="26" t="str">
        <f t="shared" si="9"/>
        <v/>
      </c>
      <c r="G86" s="10" t="str">
        <f t="shared" si="6"/>
        <v/>
      </c>
      <c r="J86" s="10" t="str">
        <f t="shared" si="7"/>
        <v/>
      </c>
      <c r="L86" s="10" t="s">
        <v>44</v>
      </c>
      <c r="M86" s="10" t="str">
        <f t="shared" si="8"/>
        <v/>
      </c>
    </row>
    <row r="87" spans="1:14">
      <c r="A87" t="s">
        <v>113</v>
      </c>
      <c r="C87" s="10">
        <f t="shared" si="9"/>
        <v>99.375</v>
      </c>
      <c r="D87" s="26">
        <f t="shared" si="9"/>
        <v>100</v>
      </c>
      <c r="F87" s="10">
        <v>62.875</v>
      </c>
      <c r="G87" s="10">
        <f t="shared" si="6"/>
        <v>63.270440251572325</v>
      </c>
      <c r="I87" s="10">
        <v>0.5</v>
      </c>
      <c r="J87" s="10">
        <f t="shared" si="7"/>
        <v>0.50314465408805031</v>
      </c>
      <c r="L87" s="10">
        <v>36</v>
      </c>
      <c r="M87" s="10">
        <f t="shared" si="8"/>
        <v>36.226415094339622</v>
      </c>
    </row>
    <row r="88" spans="1:14" ht="4.95" customHeight="1">
      <c r="C88" s="10" t="str">
        <f t="shared" si="9"/>
        <v/>
      </c>
      <c r="D88" s="26" t="str">
        <f t="shared" si="9"/>
        <v/>
      </c>
      <c r="G88" s="10" t="str">
        <f t="shared" si="6"/>
        <v/>
      </c>
      <c r="J88" s="10" t="str">
        <f t="shared" si="7"/>
        <v/>
      </c>
      <c r="L88" s="10" t="s">
        <v>44</v>
      </c>
      <c r="M88" s="10" t="str">
        <f t="shared" si="8"/>
        <v/>
      </c>
    </row>
    <row r="89" spans="1:14">
      <c r="A89" s="16" t="s">
        <v>114</v>
      </c>
      <c r="C89" s="26">
        <f t="shared" si="9"/>
        <v>58.575000000000003</v>
      </c>
      <c r="D89" s="26">
        <f t="shared" si="9"/>
        <v>99.999999999999986</v>
      </c>
      <c r="E89" s="26"/>
      <c r="F89" s="26">
        <f>SUM(F91:F96)</f>
        <v>9.8249999999999993</v>
      </c>
      <c r="G89" s="26">
        <f t="shared" si="6"/>
        <v>16.773367477592828</v>
      </c>
      <c r="H89" s="26"/>
      <c r="I89" s="26">
        <f>SUM(I91:I96)</f>
        <v>43.75</v>
      </c>
      <c r="J89" s="26">
        <f t="shared" si="7"/>
        <v>74.690567648314115</v>
      </c>
      <c r="K89" s="26"/>
      <c r="L89" s="26">
        <f>SUM(L91:L96)</f>
        <v>5</v>
      </c>
      <c r="M89" s="26">
        <f t="shared" si="8"/>
        <v>8.5360648740930429</v>
      </c>
      <c r="N89" s="26"/>
    </row>
    <row r="90" spans="1:14" ht="4.95" customHeight="1">
      <c r="C90" s="26" t="str">
        <f t="shared" si="9"/>
        <v/>
      </c>
      <c r="D90" s="26" t="str">
        <f t="shared" si="9"/>
        <v/>
      </c>
      <c r="E90" s="26"/>
      <c r="F90" s="26"/>
      <c r="G90" s="26" t="str">
        <f t="shared" si="6"/>
        <v/>
      </c>
      <c r="H90" s="26"/>
      <c r="I90" s="26"/>
      <c r="J90" s="26" t="str">
        <f t="shared" si="7"/>
        <v/>
      </c>
      <c r="K90" s="26"/>
      <c r="L90" s="26" t="s">
        <v>44</v>
      </c>
      <c r="M90" s="26" t="str">
        <f t="shared" si="8"/>
        <v/>
      </c>
      <c r="N90" s="26"/>
    </row>
    <row r="91" spans="1:14">
      <c r="A91" s="27" t="s">
        <v>115</v>
      </c>
      <c r="C91" s="26">
        <f t="shared" si="9"/>
        <v>30.75</v>
      </c>
      <c r="D91" s="26">
        <f t="shared" si="9"/>
        <v>100</v>
      </c>
      <c r="E91" s="26"/>
      <c r="F91" s="26">
        <v>6</v>
      </c>
      <c r="G91" s="26">
        <f t="shared" si="6"/>
        <v>19.512195121951219</v>
      </c>
      <c r="H91" s="26"/>
      <c r="I91" s="26">
        <v>22.25</v>
      </c>
      <c r="J91" s="26">
        <f t="shared" si="7"/>
        <v>72.357723577235774</v>
      </c>
      <c r="K91" s="26"/>
      <c r="L91" s="26">
        <v>2.5</v>
      </c>
      <c r="M91" s="26">
        <f t="shared" si="8"/>
        <v>8.1300813008130071</v>
      </c>
      <c r="N91" s="26"/>
    </row>
    <row r="92" spans="1:14">
      <c r="A92" s="27" t="s">
        <v>116</v>
      </c>
      <c r="C92" s="10">
        <f t="shared" si="9"/>
        <v>11.824999999999999</v>
      </c>
      <c r="D92" s="26">
        <f t="shared" si="9"/>
        <v>100.00000000000001</v>
      </c>
      <c r="F92" s="10">
        <v>3.8250000000000002</v>
      </c>
      <c r="G92" s="10">
        <f t="shared" si="6"/>
        <v>32.346723044397471</v>
      </c>
      <c r="I92" s="10">
        <v>7</v>
      </c>
      <c r="J92" s="10">
        <f t="shared" si="7"/>
        <v>59.196617336152222</v>
      </c>
      <c r="L92" s="10">
        <v>1</v>
      </c>
      <c r="M92" s="10">
        <f t="shared" si="8"/>
        <v>8.456659619450317</v>
      </c>
    </row>
    <row r="93" spans="1:14">
      <c r="A93" s="27" t="s">
        <v>117</v>
      </c>
      <c r="C93" s="10">
        <f t="shared" si="9"/>
        <v>8.5</v>
      </c>
      <c r="D93" s="26">
        <f t="shared" si="9"/>
        <v>100</v>
      </c>
      <c r="F93" s="10">
        <v>0</v>
      </c>
      <c r="G93" s="10">
        <f t="shared" si="6"/>
        <v>0</v>
      </c>
      <c r="I93" s="10">
        <f>5+3.5</f>
        <v>8.5</v>
      </c>
      <c r="J93" s="10">
        <f t="shared" si="7"/>
        <v>100</v>
      </c>
      <c r="L93" s="10">
        <v>0</v>
      </c>
      <c r="M93" s="10">
        <f t="shared" si="8"/>
        <v>0</v>
      </c>
    </row>
    <row r="94" spans="1:14">
      <c r="A94" s="27" t="s">
        <v>118</v>
      </c>
      <c r="C94" s="10">
        <f t="shared" si="9"/>
        <v>2</v>
      </c>
      <c r="D94" s="26">
        <f t="shared" si="9"/>
        <v>100</v>
      </c>
      <c r="F94" s="10">
        <v>0</v>
      </c>
      <c r="G94" s="10">
        <f t="shared" si="6"/>
        <v>0</v>
      </c>
      <c r="I94" s="10">
        <v>1</v>
      </c>
      <c r="J94" s="10">
        <f t="shared" si="7"/>
        <v>50</v>
      </c>
      <c r="L94" s="10">
        <v>1</v>
      </c>
      <c r="M94" s="10">
        <f t="shared" si="8"/>
        <v>50</v>
      </c>
    </row>
    <row r="95" spans="1:14">
      <c r="A95" s="27" t="s">
        <v>119</v>
      </c>
      <c r="C95" s="10">
        <f t="shared" si="9"/>
        <v>5</v>
      </c>
      <c r="D95" s="26">
        <f t="shared" si="9"/>
        <v>100</v>
      </c>
      <c r="F95" s="10">
        <v>0</v>
      </c>
      <c r="G95" s="10">
        <f t="shared" si="6"/>
        <v>0</v>
      </c>
      <c r="I95" s="10">
        <v>5</v>
      </c>
      <c r="J95" s="10">
        <f t="shared" si="7"/>
        <v>100</v>
      </c>
      <c r="L95" s="10">
        <v>0</v>
      </c>
      <c r="M95" s="10">
        <f t="shared" si="8"/>
        <v>0</v>
      </c>
    </row>
    <row r="96" spans="1:14">
      <c r="A96" s="27" t="s">
        <v>120</v>
      </c>
      <c r="C96" s="10">
        <f>IF($A96&lt;&gt;0,F96+I96+L96,"")</f>
        <v>0.5</v>
      </c>
      <c r="D96" s="26">
        <f>IF($A96&lt;&gt;0,G96+J96+M96,"")</f>
        <v>100</v>
      </c>
      <c r="F96" s="10">
        <v>0</v>
      </c>
      <c r="G96" s="10">
        <f t="shared" si="6"/>
        <v>0</v>
      </c>
      <c r="I96" s="10">
        <v>0</v>
      </c>
      <c r="J96" s="10">
        <f>IF($A96&lt;&gt;0,I96/$C96*100,"")</f>
        <v>0</v>
      </c>
      <c r="L96" s="10">
        <v>0.5</v>
      </c>
      <c r="M96" s="10">
        <f>IF($A96&lt;&gt;0,L96/$C96*100,"")</f>
        <v>100</v>
      </c>
    </row>
    <row r="97" spans="1:13" ht="4.95" customHeight="1" thickBot="1">
      <c r="A97" s="23"/>
      <c r="B97" s="23"/>
      <c r="C97" s="24"/>
      <c r="D97" s="23"/>
      <c r="E97" s="23"/>
      <c r="F97" s="24"/>
      <c r="G97" s="24"/>
      <c r="H97" s="24"/>
      <c r="I97" s="24"/>
      <c r="J97" s="24"/>
      <c r="K97" s="24"/>
      <c r="L97" s="24"/>
      <c r="M97" s="24"/>
    </row>
    <row r="98" spans="1:13" ht="4.95" customHeight="1"/>
    <row r="99" spans="1:13" ht="16.2">
      <c r="A99" s="29" t="s">
        <v>121</v>
      </c>
    </row>
    <row r="100" spans="1:13" ht="16.2">
      <c r="A100" s="29" t="s">
        <v>122</v>
      </c>
    </row>
    <row r="101" spans="1:13" ht="4.95" customHeight="1">
      <c r="A101" s="29" t="s">
        <v>123</v>
      </c>
    </row>
    <row r="102" spans="1:13">
      <c r="A102" s="11" t="s">
        <v>124</v>
      </c>
    </row>
    <row r="103" spans="1:13">
      <c r="A103" t="s">
        <v>125</v>
      </c>
    </row>
    <row r="105" spans="1:13" ht="15.6">
      <c r="A105" s="30"/>
    </row>
  </sheetData>
  <mergeCells count="5">
    <mergeCell ref="C7:M7"/>
    <mergeCell ref="C8:D8"/>
    <mergeCell ref="F8:G8"/>
    <mergeCell ref="I8:J8"/>
    <mergeCell ref="L8:M8"/>
  </mergeCells>
  <conditionalFormatting sqref="A4">
    <cfRule type="cellIs" dxfId="32" priority="2" stopIfTrue="1" operator="equal">
      <formula>0</formula>
    </cfRule>
  </conditionalFormatting>
  <conditionalFormatting sqref="A14">
    <cfRule type="cellIs" dxfId="31" priority="1" stopIfTrue="1" operator="equal">
      <formula>0</formula>
    </cfRule>
  </conditionalFormatting>
  <conditionalFormatting sqref="IW1:XFD65536 A65537:XFD1048576">
    <cfRule type="cellIs" dxfId="30" priority="3" operator="equal">
      <formula>0</formula>
    </cfRule>
  </conditionalFormatting>
  <printOptions horizontalCentered="1" verticalCentered="1"/>
  <pageMargins left="0" right="0" top="0" bottom="0" header="0.31496062992125984" footer="0.31496062992125984"/>
  <pageSetup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00A68-17AF-45C5-BA46-5139AE1145D6}">
  <sheetPr>
    <tabColor rgb="FFFFC000"/>
  </sheetPr>
  <dimension ref="B2:K4"/>
  <sheetViews>
    <sheetView workbookViewId="0">
      <selection activeCell="S31" sqref="S31"/>
    </sheetView>
  </sheetViews>
  <sheetFormatPr baseColWidth="10" defaultRowHeight="14.4"/>
  <sheetData>
    <row r="2" spans="2:11" ht="22.8">
      <c r="J2" s="31"/>
    </row>
    <row r="3" spans="2:11" ht="22.8">
      <c r="H3" s="32"/>
    </row>
    <row r="4" spans="2:11" ht="22.8">
      <c r="B4" s="33"/>
      <c r="C4" s="33"/>
      <c r="D4" s="33"/>
      <c r="F4" s="10"/>
      <c r="H4" s="34"/>
      <c r="K4" s="35"/>
    </row>
  </sheetData>
  <printOptions horizontalCentered="1" verticalCentered="1"/>
  <pageMargins left="0" right="0" top="0" bottom="0" header="0.31496062992125984" footer="0.31496062992125984"/>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92AB0-B7B6-41A9-81EE-D80ED30CDC9C}">
  <sheetPr>
    <tabColor theme="4" tint="-0.249977111117893"/>
  </sheetPr>
  <dimension ref="A1:V224"/>
  <sheetViews>
    <sheetView showZeros="0" zoomScaleNormal="100" workbookViewId="0">
      <selection activeCell="S31" sqref="S31"/>
    </sheetView>
  </sheetViews>
  <sheetFormatPr baseColWidth="10" defaultColWidth="11.44140625" defaultRowHeight="13.2"/>
  <cols>
    <col min="1" max="1" width="29.5546875" style="11" customWidth="1"/>
    <col min="2" max="3" width="7.33203125" style="11" customWidth="1"/>
    <col min="4" max="4" width="3.33203125" style="11" customWidth="1"/>
    <col min="5" max="5" width="7.5546875" style="11" customWidth="1"/>
    <col min="6" max="6" width="7.33203125" style="11" customWidth="1"/>
    <col min="7" max="7" width="3.33203125" style="11" customWidth="1"/>
    <col min="8" max="8" width="7.5546875" style="11" customWidth="1"/>
    <col min="9" max="9" width="6.6640625" style="11" customWidth="1"/>
    <col min="10" max="10" width="3.33203125" style="11" customWidth="1"/>
    <col min="11" max="11" width="7.33203125" style="36" customWidth="1"/>
    <col min="12" max="12" width="7.33203125" style="37" customWidth="1"/>
    <col min="13" max="13" width="3.33203125" style="11" customWidth="1"/>
    <col min="14" max="15" width="7.33203125" style="11" customWidth="1"/>
    <col min="16" max="16" width="3.33203125" style="11" customWidth="1"/>
    <col min="17" max="18" width="7.33203125" style="11" customWidth="1"/>
    <col min="19" max="19" width="2.6640625" style="11" customWidth="1"/>
    <col min="20" max="20" width="8" style="38" customWidth="1"/>
    <col min="21" max="22" width="7.33203125" style="38" customWidth="1"/>
    <col min="23" max="16384" width="11.44140625" style="38"/>
  </cols>
  <sheetData>
    <row r="1" spans="1:21">
      <c r="A1" s="11" t="s">
        <v>126</v>
      </c>
    </row>
    <row r="2" spans="1:21">
      <c r="A2" s="11" t="s">
        <v>127</v>
      </c>
      <c r="K2" s="39"/>
      <c r="N2" s="40"/>
      <c r="Q2" s="40"/>
      <c r="T2" s="40"/>
    </row>
    <row r="3" spans="1:21">
      <c r="A3" s="11" t="s">
        <v>128</v>
      </c>
    </row>
    <row r="4" spans="1:21" ht="13.8" thickBot="1">
      <c r="E4" s="41"/>
      <c r="F4" s="42"/>
      <c r="G4" s="42"/>
      <c r="H4" s="42"/>
      <c r="I4" s="42"/>
      <c r="J4" s="42"/>
      <c r="K4" s="43"/>
      <c r="L4" s="43"/>
      <c r="M4" s="43"/>
      <c r="N4" s="43"/>
      <c r="O4" s="43"/>
      <c r="P4" s="43"/>
      <c r="R4" s="38"/>
      <c r="S4" s="43"/>
      <c r="T4" s="11"/>
    </row>
    <row r="5" spans="1:21">
      <c r="A5" s="44"/>
      <c r="B5" s="44"/>
      <c r="C5" s="44"/>
      <c r="D5" s="44"/>
      <c r="E5" s="45"/>
      <c r="F5" s="46"/>
      <c r="G5" s="46"/>
      <c r="H5" s="46"/>
      <c r="I5" s="46"/>
      <c r="J5" s="46"/>
      <c r="K5" s="44"/>
      <c r="L5" s="44"/>
      <c r="M5" s="44"/>
      <c r="N5" s="44"/>
      <c r="O5" s="44"/>
      <c r="P5" s="44"/>
      <c r="Q5" s="47"/>
      <c r="R5" s="47"/>
      <c r="S5" s="44"/>
      <c r="T5" s="47"/>
      <c r="U5" s="47"/>
    </row>
    <row r="6" spans="1:21" ht="15.6">
      <c r="A6" s="11" t="s">
        <v>36</v>
      </c>
      <c r="B6" s="48" t="s">
        <v>129</v>
      </c>
      <c r="C6" s="48"/>
      <c r="E6" s="48" t="s">
        <v>130</v>
      </c>
      <c r="F6" s="48"/>
      <c r="G6" s="49"/>
      <c r="H6" s="48" t="s">
        <v>131</v>
      </c>
      <c r="I6" s="48"/>
      <c r="J6" s="49"/>
      <c r="K6" s="50" t="s">
        <v>132</v>
      </c>
      <c r="L6" s="50"/>
      <c r="N6" s="50" t="s">
        <v>133</v>
      </c>
      <c r="O6" s="50"/>
      <c r="Q6" s="51" t="s">
        <v>134</v>
      </c>
      <c r="R6" s="51"/>
      <c r="T6" s="51" t="s">
        <v>135</v>
      </c>
      <c r="U6" s="51"/>
    </row>
    <row r="7" spans="1:21">
      <c r="A7" s="11" t="s">
        <v>136</v>
      </c>
      <c r="B7" s="52" t="s">
        <v>137</v>
      </c>
      <c r="C7" s="53" t="s">
        <v>138</v>
      </c>
      <c r="E7" s="52" t="s">
        <v>137</v>
      </c>
      <c r="F7" s="53" t="s">
        <v>138</v>
      </c>
      <c r="G7" s="42"/>
      <c r="H7" s="52" t="s">
        <v>137</v>
      </c>
      <c r="I7" s="53" t="s">
        <v>138</v>
      </c>
      <c r="J7" s="42"/>
      <c r="K7" s="54" t="s">
        <v>137</v>
      </c>
      <c r="L7" s="55" t="s">
        <v>138</v>
      </c>
      <c r="M7" s="43"/>
      <c r="N7" s="54" t="s">
        <v>137</v>
      </c>
      <c r="O7" s="55" t="s">
        <v>138</v>
      </c>
      <c r="P7" s="43"/>
      <c r="Q7" s="54" t="s">
        <v>137</v>
      </c>
      <c r="R7" s="55" t="s">
        <v>138</v>
      </c>
      <c r="S7" s="43"/>
      <c r="T7" s="54" t="s">
        <v>137</v>
      </c>
      <c r="U7" s="55" t="s">
        <v>138</v>
      </c>
    </row>
    <row r="8" spans="1:21" ht="13.8" thickBot="1">
      <c r="A8" s="56"/>
      <c r="B8" s="56"/>
      <c r="C8" s="56"/>
      <c r="D8" s="56"/>
      <c r="E8" s="57"/>
      <c r="F8" s="58"/>
      <c r="G8" s="58"/>
      <c r="H8" s="58"/>
      <c r="I8" s="58"/>
      <c r="J8" s="58"/>
      <c r="K8" s="59"/>
      <c r="L8" s="59"/>
      <c r="M8" s="59"/>
      <c r="N8" s="59"/>
      <c r="O8" s="59"/>
      <c r="P8" s="59"/>
      <c r="Q8" s="59"/>
      <c r="R8" s="59"/>
      <c r="S8" s="59"/>
      <c r="T8" s="59"/>
      <c r="U8" s="60"/>
    </row>
    <row r="9" spans="1:21">
      <c r="B9" s="38"/>
      <c r="C9" s="38"/>
      <c r="D9" s="38"/>
      <c r="E9" s="38"/>
      <c r="F9" s="38"/>
      <c r="G9" s="38"/>
      <c r="H9" s="38"/>
      <c r="I9" s="38"/>
      <c r="J9" s="38"/>
      <c r="K9" s="38"/>
      <c r="L9" s="38"/>
      <c r="M9" s="38"/>
      <c r="N9" s="38"/>
      <c r="O9" s="38"/>
      <c r="P9" s="38"/>
      <c r="Q9" s="38"/>
      <c r="R9" s="38"/>
      <c r="S9" s="38"/>
    </row>
    <row r="10" spans="1:21">
      <c r="A10" s="16" t="s">
        <v>139</v>
      </c>
      <c r="B10" s="61">
        <f>SUM(B12+B206)</f>
        <v>1867</v>
      </c>
      <c r="C10" s="62">
        <f>SUM(C12+C206)</f>
        <v>100</v>
      </c>
      <c r="D10" s="16"/>
      <c r="E10" s="63">
        <f>SUM(E12+E206)</f>
        <v>510</v>
      </c>
      <c r="F10" s="62">
        <f>SUM(F12+F206)</f>
        <v>100</v>
      </c>
      <c r="G10" s="62"/>
      <c r="H10" s="16">
        <f>SUM(H12+H206)</f>
        <v>13</v>
      </c>
      <c r="I10" s="62">
        <f>SUM(I12+I206)</f>
        <v>100.00000000000001</v>
      </c>
      <c r="J10" s="62"/>
      <c r="K10" s="63">
        <f>SUM(K12+K206)</f>
        <v>35</v>
      </c>
      <c r="L10" s="62">
        <f>SUM(L12+L206)</f>
        <v>100</v>
      </c>
      <c r="M10" s="16"/>
      <c r="N10" s="63">
        <f>SUM(N12+N206)</f>
        <v>497</v>
      </c>
      <c r="O10" s="62">
        <f>SUM(O12+O206)</f>
        <v>100</v>
      </c>
      <c r="P10" s="16"/>
      <c r="Q10" s="63">
        <f>SUM(Q12+Q206)</f>
        <v>665</v>
      </c>
      <c r="R10" s="62">
        <f>SUM(R12+R206)</f>
        <v>100</v>
      </c>
      <c r="S10" s="16"/>
      <c r="T10" s="63">
        <f>SUM(T12+T206)</f>
        <v>23</v>
      </c>
      <c r="U10" s="62">
        <f>SUM(U12+U206)</f>
        <v>100</v>
      </c>
    </row>
    <row r="11" spans="1:21">
      <c r="B11" s="64"/>
      <c r="C11" s="37"/>
      <c r="E11" s="65"/>
      <c r="F11" s="37"/>
      <c r="G11" s="37"/>
      <c r="I11" s="37"/>
      <c r="J11" s="37"/>
      <c r="K11" s="65"/>
      <c r="N11" s="65"/>
      <c r="O11" s="37" t="str">
        <f t="shared" ref="O11:O74" si="0">IF(A11&lt;&gt;0,N11/$N$10*100,"")</f>
        <v/>
      </c>
      <c r="Q11" s="65"/>
      <c r="R11" s="37"/>
      <c r="T11" s="65"/>
      <c r="U11" s="37" t="str">
        <f t="shared" ref="U11:U74" si="1">IF(A11&lt;&gt;0,T11/$T$10*100,"")</f>
        <v/>
      </c>
    </row>
    <row r="12" spans="1:21">
      <c r="A12" s="16" t="s">
        <v>45</v>
      </c>
      <c r="B12" s="61">
        <f>SUM(B13+B116+B201)</f>
        <v>1746</v>
      </c>
      <c r="C12" s="62">
        <f>IF($A12&lt;&gt;0,B12/B$10*100,"")</f>
        <v>93.519014461703264</v>
      </c>
      <c r="D12" s="16"/>
      <c r="E12" s="66">
        <f>SUM(E13+E116+E201)</f>
        <v>473</v>
      </c>
      <c r="F12" s="62">
        <f>IF($A12&lt;&gt;0,E12/E$10*100,"")</f>
        <v>92.745098039215691</v>
      </c>
      <c r="G12" s="62"/>
      <c r="H12" s="67">
        <f>SUM(H13+H116+H201)</f>
        <v>10</v>
      </c>
      <c r="I12" s="62">
        <f>IF($A12&lt;&gt;0,H12/H$10*100,"")</f>
        <v>76.923076923076934</v>
      </c>
      <c r="J12" s="62"/>
      <c r="K12" s="63">
        <f>SUM(K13+K116+K201)</f>
        <v>28</v>
      </c>
      <c r="L12" s="62">
        <f>IF($A12&lt;&gt;0,K12/K$10*100,"")</f>
        <v>80</v>
      </c>
      <c r="M12" s="16"/>
      <c r="N12" s="63">
        <f>SUM(N13+N116+N201)</f>
        <v>457</v>
      </c>
      <c r="O12" s="62">
        <f t="shared" si="0"/>
        <v>91.951710261569417</v>
      </c>
      <c r="P12" s="16"/>
      <c r="Q12" s="63">
        <f>SUM(Q13+Q116+Q201)</f>
        <v>636</v>
      </c>
      <c r="R12" s="62">
        <f>IF($A12&lt;&gt;0,Q12/Q$10*100,"")</f>
        <v>95.639097744360896</v>
      </c>
      <c r="S12" s="16"/>
      <c r="T12" s="66">
        <f>SUM(T13+T116+T201)</f>
        <v>20</v>
      </c>
      <c r="U12" s="62">
        <f t="shared" si="1"/>
        <v>86.956521739130437</v>
      </c>
    </row>
    <row r="13" spans="1:21">
      <c r="A13" s="16" t="s">
        <v>140</v>
      </c>
      <c r="B13" s="61">
        <f>SUM(B15+B27+B35+B63+B77+B105+B113+B114)</f>
        <v>402</v>
      </c>
      <c r="C13" s="62">
        <f>IF($A13&lt;&gt;0,B13/B$10*100,"")</f>
        <v>21.531869309051956</v>
      </c>
      <c r="D13" s="16"/>
      <c r="E13" s="61">
        <f>SUM(E15+E27+E35+E63+E77+E105+E113+E114)</f>
        <v>120</v>
      </c>
      <c r="F13" s="62">
        <f>IF($A13&lt;&gt;0,E13/E$10*100,"")</f>
        <v>23.52941176470588</v>
      </c>
      <c r="G13" s="62"/>
      <c r="H13" s="68">
        <f>SUM(H15+H27+H35+H63+H77+H105+H113+H114)</f>
        <v>0</v>
      </c>
      <c r="I13" s="62">
        <f t="shared" ref="I13:I76" si="2">IF($A13&lt;&gt;0,H13/H$10*100,"")</f>
        <v>0</v>
      </c>
      <c r="J13" s="62"/>
      <c r="K13" s="61">
        <f>SUM(K15+K27+K35+K63+K77+K105+K113+K114)</f>
        <v>10</v>
      </c>
      <c r="L13" s="62">
        <f>IF($A13&lt;&gt;0,K13/K$10*100,"")</f>
        <v>28.571428571428569</v>
      </c>
      <c r="M13" s="16"/>
      <c r="N13" s="61">
        <f>SUM(N15+N27+N35+N63+N77+N105+N113+N114)</f>
        <v>123</v>
      </c>
      <c r="O13" s="62">
        <f t="shared" si="0"/>
        <v>24.748490945674046</v>
      </c>
      <c r="P13" s="16"/>
      <c r="Q13" s="61">
        <f>SUM(Q15+Q27+Q35+Q63+Q77+Q105+Q113+Q114)</f>
        <v>124</v>
      </c>
      <c r="R13" s="62">
        <f>IF($A13&lt;&gt;0,Q13/Q$10*100,"")</f>
        <v>18.646616541353385</v>
      </c>
      <c r="S13" s="16"/>
      <c r="T13" s="61">
        <f>SUM(T15+T27+T35+T63+T77+T105+T113+T114)</f>
        <v>9</v>
      </c>
      <c r="U13" s="62">
        <f t="shared" si="1"/>
        <v>39.130434782608695</v>
      </c>
    </row>
    <row r="14" spans="1:21">
      <c r="B14" s="64"/>
      <c r="C14" s="37" t="str">
        <f t="shared" ref="C14:C77" si="3">IF($A14&lt;&gt;0,B14/B$10*100,"")</f>
        <v/>
      </c>
      <c r="E14" s="65"/>
      <c r="F14" s="37" t="str">
        <f>IF($A14&lt;&gt;0,E14/E$10*100,"")</f>
        <v/>
      </c>
      <c r="G14" s="37"/>
      <c r="H14" s="37"/>
      <c r="I14" s="37" t="str">
        <f t="shared" si="2"/>
        <v/>
      </c>
      <c r="J14" s="37"/>
      <c r="K14" s="11"/>
      <c r="L14" s="37" t="str">
        <f t="shared" ref="L14:L77" si="4">IF($A14&lt;&gt;0,K14/K$10*100,"")</f>
        <v/>
      </c>
      <c r="O14" s="37" t="str">
        <f t="shared" si="0"/>
        <v/>
      </c>
      <c r="Q14" s="38"/>
      <c r="R14" s="37" t="str">
        <f t="shared" ref="R14:R77" si="5">IF($A14&lt;&gt;0,Q14/Q$10*100,"")</f>
        <v/>
      </c>
      <c r="U14" s="37" t="str">
        <f t="shared" si="1"/>
        <v/>
      </c>
    </row>
    <row r="15" spans="1:21">
      <c r="A15" s="16" t="s">
        <v>141</v>
      </c>
      <c r="B15" s="64">
        <f>SUM(B16+B22)</f>
        <v>33</v>
      </c>
      <c r="C15" s="37">
        <f t="shared" si="3"/>
        <v>1.7675415104445635</v>
      </c>
      <c r="D15" s="16"/>
      <c r="E15" s="65">
        <f>SUM(E16+E22)</f>
        <v>13</v>
      </c>
      <c r="F15" s="37">
        <f>IF($A15&lt;&gt;0,E15/E$10*100,"")</f>
        <v>2.5490196078431371</v>
      </c>
      <c r="G15" s="37"/>
      <c r="H15" s="11">
        <f>SUM(H16+H22)</f>
        <v>0</v>
      </c>
      <c r="I15" s="37">
        <f t="shared" si="2"/>
        <v>0</v>
      </c>
      <c r="J15" s="37"/>
      <c r="K15" s="11">
        <f>SUM(K16+K22)</f>
        <v>1</v>
      </c>
      <c r="L15" s="37">
        <f t="shared" si="4"/>
        <v>2.8571428571428572</v>
      </c>
      <c r="N15" s="11">
        <f>SUM(N16+N22)</f>
        <v>9</v>
      </c>
      <c r="O15" s="37">
        <f t="shared" si="0"/>
        <v>1.8108651911468814</v>
      </c>
      <c r="Q15" s="11">
        <f>SUM(Q16+Q22)</f>
        <v>6</v>
      </c>
      <c r="R15" s="37">
        <f t="shared" si="5"/>
        <v>0.90225563909774442</v>
      </c>
      <c r="T15" s="11">
        <f>SUM(T16+T22)</f>
        <v>1</v>
      </c>
      <c r="U15" s="37">
        <f t="shared" si="1"/>
        <v>4.3478260869565215</v>
      </c>
    </row>
    <row r="16" spans="1:21">
      <c r="A16" s="11" t="s">
        <v>142</v>
      </c>
      <c r="B16" s="64">
        <f>SUM(B17:B20)</f>
        <v>2</v>
      </c>
      <c r="C16" s="37">
        <f t="shared" si="3"/>
        <v>0.10712372790573112</v>
      </c>
      <c r="E16" s="65">
        <f>SUM(E17:E20)</f>
        <v>0</v>
      </c>
      <c r="F16" s="37">
        <f t="shared" ref="F16:F79" si="6">IF($A16&lt;&gt;0,E16/E$10*100,"")</f>
        <v>0</v>
      </c>
      <c r="G16" s="37"/>
      <c r="H16" s="11">
        <f>SUM(H17:H20)</f>
        <v>0</v>
      </c>
      <c r="I16" s="37">
        <f t="shared" si="2"/>
        <v>0</v>
      </c>
      <c r="J16" s="37"/>
      <c r="K16" s="65">
        <f>SUM(K17:K20)</f>
        <v>0</v>
      </c>
      <c r="L16" s="37">
        <f t="shared" si="4"/>
        <v>0</v>
      </c>
      <c r="N16" s="65">
        <f>SUM(N17:N20)</f>
        <v>0</v>
      </c>
      <c r="O16" s="37">
        <f t="shared" si="0"/>
        <v>0</v>
      </c>
      <c r="Q16" s="65">
        <f>SUM(Q17:Q20)</f>
        <v>0</v>
      </c>
      <c r="R16" s="37">
        <f t="shared" si="5"/>
        <v>0</v>
      </c>
      <c r="T16" s="65">
        <f>SUM(T17:T20)</f>
        <v>0</v>
      </c>
      <c r="U16" s="37">
        <f t="shared" si="1"/>
        <v>0</v>
      </c>
    </row>
    <row r="17" spans="1:21" hidden="1">
      <c r="A17" s="11" t="s">
        <v>143</v>
      </c>
      <c r="B17" s="38"/>
      <c r="C17" s="37">
        <f t="shared" si="3"/>
        <v>0</v>
      </c>
      <c r="D17" s="38"/>
      <c r="E17" s="38"/>
      <c r="F17" s="37">
        <f t="shared" si="6"/>
        <v>0</v>
      </c>
      <c r="G17" s="38"/>
      <c r="I17" s="37">
        <f t="shared" si="2"/>
        <v>0</v>
      </c>
      <c r="J17" s="38"/>
      <c r="K17" s="38"/>
      <c r="L17" s="37">
        <f t="shared" si="4"/>
        <v>0</v>
      </c>
      <c r="M17" s="38"/>
      <c r="N17" s="38"/>
      <c r="O17" s="37">
        <f t="shared" si="0"/>
        <v>0</v>
      </c>
      <c r="P17" s="38"/>
      <c r="Q17" s="38"/>
      <c r="R17" s="37">
        <f t="shared" si="5"/>
        <v>0</v>
      </c>
      <c r="S17" s="38"/>
      <c r="U17" s="37">
        <f t="shared" si="1"/>
        <v>0</v>
      </c>
    </row>
    <row r="18" spans="1:21">
      <c r="A18" s="11" t="s">
        <v>144</v>
      </c>
      <c r="B18" s="38">
        <v>2</v>
      </c>
      <c r="C18" s="37">
        <f t="shared" si="3"/>
        <v>0.10712372790573112</v>
      </c>
      <c r="D18" s="38"/>
      <c r="E18" s="38">
        <v>0</v>
      </c>
      <c r="F18" s="37">
        <f t="shared" si="6"/>
        <v>0</v>
      </c>
      <c r="G18" s="38"/>
      <c r="H18" s="38">
        <v>0</v>
      </c>
      <c r="I18" s="37">
        <f t="shared" si="2"/>
        <v>0</v>
      </c>
      <c r="J18" s="38"/>
      <c r="K18" s="38">
        <v>0</v>
      </c>
      <c r="L18" s="37">
        <f t="shared" si="4"/>
        <v>0</v>
      </c>
      <c r="M18" s="38"/>
      <c r="N18" s="38">
        <v>0</v>
      </c>
      <c r="O18" s="37">
        <f t="shared" si="0"/>
        <v>0</v>
      </c>
      <c r="P18" s="38"/>
      <c r="Q18" s="38">
        <v>0</v>
      </c>
      <c r="R18" s="37">
        <f t="shared" si="5"/>
        <v>0</v>
      </c>
      <c r="S18" s="38"/>
      <c r="T18" s="38">
        <v>0</v>
      </c>
      <c r="U18" s="37">
        <f t="shared" si="1"/>
        <v>0</v>
      </c>
    </row>
    <row r="19" spans="1:21" ht="14.4" hidden="1">
      <c r="A19" s="11" t="s">
        <v>145</v>
      </c>
      <c r="B19" s="69"/>
      <c r="C19" s="37">
        <f t="shared" si="3"/>
        <v>0</v>
      </c>
      <c r="D19" s="69"/>
      <c r="E19" s="69"/>
      <c r="F19" s="37">
        <f t="shared" si="6"/>
        <v>0</v>
      </c>
      <c r="G19" s="69"/>
      <c r="H19" s="69"/>
      <c r="I19" s="37">
        <f t="shared" si="2"/>
        <v>0</v>
      </c>
      <c r="J19" s="69"/>
      <c r="K19" s="69"/>
      <c r="L19" s="37">
        <f t="shared" si="4"/>
        <v>0</v>
      </c>
      <c r="M19" s="69"/>
      <c r="N19" s="69"/>
      <c r="O19" s="37">
        <f t="shared" si="0"/>
        <v>0</v>
      </c>
      <c r="P19" s="69"/>
      <c r="Q19" s="69"/>
      <c r="R19" s="37">
        <f t="shared" si="5"/>
        <v>0</v>
      </c>
      <c r="S19" s="69"/>
      <c r="T19" s="69"/>
      <c r="U19" s="37">
        <f t="shared" si="1"/>
        <v>0</v>
      </c>
    </row>
    <row r="20" spans="1:21" hidden="1">
      <c r="A20" s="11" t="s">
        <v>146</v>
      </c>
      <c r="B20" s="70"/>
      <c r="C20" s="37">
        <f t="shared" si="3"/>
        <v>0</v>
      </c>
      <c r="D20" s="70"/>
      <c r="E20" s="70"/>
      <c r="F20" s="37">
        <f t="shared" si="6"/>
        <v>0</v>
      </c>
      <c r="G20" s="70"/>
      <c r="H20" s="71"/>
      <c r="I20" s="37">
        <f t="shared" si="2"/>
        <v>0</v>
      </c>
      <c r="J20" s="71"/>
      <c r="K20" s="70"/>
      <c r="L20" s="37">
        <f t="shared" si="4"/>
        <v>0</v>
      </c>
      <c r="M20" s="70"/>
      <c r="N20" s="70"/>
      <c r="O20" s="37">
        <f t="shared" si="0"/>
        <v>0</v>
      </c>
      <c r="P20" s="70"/>
      <c r="Q20" s="70"/>
      <c r="R20" s="37">
        <f t="shared" si="5"/>
        <v>0</v>
      </c>
      <c r="S20" s="70"/>
      <c r="T20" s="70"/>
      <c r="U20" s="37">
        <f t="shared" si="1"/>
        <v>0</v>
      </c>
    </row>
    <row r="21" spans="1:21">
      <c r="B21" s="64"/>
      <c r="C21" s="37" t="str">
        <f t="shared" si="3"/>
        <v/>
      </c>
      <c r="E21" s="65"/>
      <c r="F21" s="37" t="str">
        <f t="shared" si="6"/>
        <v/>
      </c>
      <c r="G21" s="37"/>
      <c r="H21" s="37"/>
      <c r="I21" s="37" t="str">
        <f t="shared" si="2"/>
        <v/>
      </c>
      <c r="J21" s="37"/>
      <c r="K21" s="11"/>
      <c r="L21" s="37" t="str">
        <f t="shared" si="4"/>
        <v/>
      </c>
      <c r="O21" s="37" t="str">
        <f t="shared" si="0"/>
        <v/>
      </c>
      <c r="R21" s="37" t="str">
        <f t="shared" si="5"/>
        <v/>
      </c>
      <c r="T21" s="65"/>
      <c r="U21" s="37" t="str">
        <f t="shared" si="1"/>
        <v/>
      </c>
    </row>
    <row r="22" spans="1:21">
      <c r="A22" s="11" t="s">
        <v>147</v>
      </c>
      <c r="B22" s="64">
        <f>SUM(B23:B25)</f>
        <v>31</v>
      </c>
      <c r="C22" s="37">
        <f t="shared" si="3"/>
        <v>1.6604177825388324</v>
      </c>
      <c r="E22" s="36">
        <f>SUM(E23:E25)</f>
        <v>13</v>
      </c>
      <c r="F22" s="37">
        <f t="shared" si="6"/>
        <v>2.5490196078431371</v>
      </c>
      <c r="G22" s="37"/>
      <c r="H22" s="36">
        <f>SUM(H23:H25)</f>
        <v>0</v>
      </c>
      <c r="I22" s="37">
        <f t="shared" si="2"/>
        <v>0</v>
      </c>
      <c r="J22" s="37"/>
      <c r="K22" s="36">
        <f>SUM(K23:K25)</f>
        <v>1</v>
      </c>
      <c r="L22" s="37">
        <f t="shared" si="4"/>
        <v>2.8571428571428572</v>
      </c>
      <c r="N22" s="36">
        <f>SUM(N23:N25)</f>
        <v>9</v>
      </c>
      <c r="O22" s="37">
        <f t="shared" si="0"/>
        <v>1.8108651911468814</v>
      </c>
      <c r="Q22" s="36">
        <f>SUM(Q23:Q25)</f>
        <v>6</v>
      </c>
      <c r="R22" s="37">
        <f t="shared" si="5"/>
        <v>0.90225563909774442</v>
      </c>
      <c r="T22" s="65">
        <f>SUM(T23:T25)</f>
        <v>1</v>
      </c>
      <c r="U22" s="37">
        <f t="shared" si="1"/>
        <v>4.3478260869565215</v>
      </c>
    </row>
    <row r="23" spans="1:21">
      <c r="A23" s="11" t="s">
        <v>148</v>
      </c>
      <c r="B23" s="38">
        <v>13</v>
      </c>
      <c r="C23" s="37">
        <f t="shared" si="3"/>
        <v>0.69630423138725228</v>
      </c>
      <c r="D23" s="38"/>
      <c r="E23" s="38">
        <v>4</v>
      </c>
      <c r="F23" s="37">
        <f t="shared" si="6"/>
        <v>0.78431372549019607</v>
      </c>
      <c r="G23" s="38"/>
      <c r="H23" s="38">
        <v>0</v>
      </c>
      <c r="I23" s="37">
        <f t="shared" si="2"/>
        <v>0</v>
      </c>
      <c r="J23" s="38"/>
      <c r="K23" s="38">
        <v>1</v>
      </c>
      <c r="L23" s="37">
        <f t="shared" si="4"/>
        <v>2.8571428571428572</v>
      </c>
      <c r="M23" s="38"/>
      <c r="N23" s="38">
        <v>5</v>
      </c>
      <c r="O23" s="37">
        <f t="shared" si="0"/>
        <v>1.0060362173038229</v>
      </c>
      <c r="P23" s="38"/>
      <c r="Q23" s="38">
        <v>3</v>
      </c>
      <c r="R23" s="37">
        <f t="shared" si="5"/>
        <v>0.45112781954887221</v>
      </c>
      <c r="S23" s="38"/>
      <c r="T23" s="38">
        <v>1</v>
      </c>
      <c r="U23" s="37">
        <f t="shared" si="1"/>
        <v>4.3478260869565215</v>
      </c>
    </row>
    <row r="24" spans="1:21" ht="12.45" hidden="1" customHeight="1">
      <c r="A24" s="11" t="s">
        <v>149</v>
      </c>
      <c r="B24" s="38"/>
      <c r="C24" s="37">
        <f t="shared" si="3"/>
        <v>0</v>
      </c>
      <c r="D24" s="38"/>
      <c r="E24" s="38"/>
      <c r="F24" s="37">
        <f t="shared" si="6"/>
        <v>0</v>
      </c>
      <c r="G24" s="38"/>
      <c r="H24" s="38"/>
      <c r="I24" s="37">
        <f t="shared" si="2"/>
        <v>0</v>
      </c>
      <c r="J24" s="38"/>
      <c r="K24" s="38"/>
      <c r="L24" s="37">
        <f t="shared" si="4"/>
        <v>0</v>
      </c>
      <c r="M24" s="38"/>
      <c r="N24" s="38"/>
      <c r="O24" s="37">
        <f t="shared" si="0"/>
        <v>0</v>
      </c>
      <c r="P24" s="38"/>
      <c r="Q24" s="38"/>
      <c r="R24" s="37">
        <f t="shared" si="5"/>
        <v>0</v>
      </c>
      <c r="S24" s="38"/>
      <c r="U24" s="37">
        <f t="shared" si="1"/>
        <v>0</v>
      </c>
    </row>
    <row r="25" spans="1:21">
      <c r="A25" s="11" t="s">
        <v>150</v>
      </c>
      <c r="B25" s="38">
        <v>18</v>
      </c>
      <c r="C25" s="37">
        <f t="shared" si="3"/>
        <v>0.96411355115158004</v>
      </c>
      <c r="D25" s="38"/>
      <c r="E25" s="38">
        <v>9</v>
      </c>
      <c r="F25" s="37">
        <f t="shared" si="6"/>
        <v>1.7647058823529411</v>
      </c>
      <c r="G25" s="38"/>
      <c r="H25" s="38">
        <v>0</v>
      </c>
      <c r="I25" s="37">
        <f t="shared" si="2"/>
        <v>0</v>
      </c>
      <c r="J25" s="38"/>
      <c r="K25" s="38">
        <v>0</v>
      </c>
      <c r="L25" s="37">
        <f t="shared" si="4"/>
        <v>0</v>
      </c>
      <c r="M25" s="38"/>
      <c r="N25" s="38">
        <v>4</v>
      </c>
      <c r="O25" s="37">
        <f t="shared" si="0"/>
        <v>0.8048289738430584</v>
      </c>
      <c r="P25" s="38"/>
      <c r="Q25" s="38">
        <v>3</v>
      </c>
      <c r="R25" s="37">
        <f t="shared" si="5"/>
        <v>0.45112781954887221</v>
      </c>
      <c r="S25" s="38"/>
      <c r="T25" s="38">
        <v>0</v>
      </c>
      <c r="U25" s="37">
        <f t="shared" si="1"/>
        <v>0</v>
      </c>
    </row>
    <row r="26" spans="1:21">
      <c r="B26" s="64"/>
      <c r="C26" s="37" t="str">
        <f t="shared" si="3"/>
        <v/>
      </c>
      <c r="E26" s="65"/>
      <c r="F26" s="37" t="str">
        <f t="shared" si="6"/>
        <v/>
      </c>
      <c r="G26" s="37"/>
      <c r="H26" s="37"/>
      <c r="I26" s="37" t="str">
        <f t="shared" si="2"/>
        <v/>
      </c>
      <c r="J26" s="37"/>
      <c r="K26" s="11"/>
      <c r="L26" s="37" t="str">
        <f t="shared" si="4"/>
        <v/>
      </c>
      <c r="O26" s="37" t="str">
        <f t="shared" si="0"/>
        <v/>
      </c>
      <c r="Q26" s="38"/>
      <c r="R26" s="37" t="str">
        <f t="shared" si="5"/>
        <v/>
      </c>
      <c r="T26" s="65"/>
      <c r="U26" s="37" t="str">
        <f t="shared" si="1"/>
        <v/>
      </c>
    </row>
    <row r="27" spans="1:21">
      <c r="A27" s="16" t="s">
        <v>151</v>
      </c>
      <c r="B27" s="61">
        <f>SUM(B28)</f>
        <v>90</v>
      </c>
      <c r="C27" s="62">
        <f t="shared" si="3"/>
        <v>4.8205677557579003</v>
      </c>
      <c r="D27" s="16"/>
      <c r="E27" s="63">
        <f>SUM(E28)</f>
        <v>27</v>
      </c>
      <c r="F27" s="62">
        <f t="shared" si="6"/>
        <v>5.2941176470588234</v>
      </c>
      <c r="G27" s="62"/>
      <c r="H27" s="63">
        <f>SUM(H28)</f>
        <v>0</v>
      </c>
      <c r="I27" s="62">
        <f t="shared" si="2"/>
        <v>0</v>
      </c>
      <c r="J27" s="62"/>
      <c r="K27" s="67">
        <f>SUM(K28)</f>
        <v>4</v>
      </c>
      <c r="L27" s="62">
        <f t="shared" si="4"/>
        <v>11.428571428571429</v>
      </c>
      <c r="M27" s="16"/>
      <c r="N27" s="16">
        <f>SUM(N28)</f>
        <v>16</v>
      </c>
      <c r="O27" s="62">
        <f t="shared" si="0"/>
        <v>3.2193158953722336</v>
      </c>
      <c r="P27" s="16"/>
      <c r="Q27" s="16">
        <f>SUM(Q28)</f>
        <v>33</v>
      </c>
      <c r="R27" s="62">
        <f t="shared" si="5"/>
        <v>4.9624060150375939</v>
      </c>
      <c r="S27" s="16"/>
      <c r="T27" s="16">
        <f>SUM(T28)</f>
        <v>2</v>
      </c>
      <c r="U27" s="62">
        <f t="shared" si="1"/>
        <v>8.695652173913043</v>
      </c>
    </row>
    <row r="28" spans="1:21">
      <c r="A28" s="11" t="s">
        <v>152</v>
      </c>
      <c r="B28" s="64">
        <f>SUM(B29:B33)</f>
        <v>90</v>
      </c>
      <c r="C28" s="37">
        <f t="shared" si="3"/>
        <v>4.8205677557579003</v>
      </c>
      <c r="E28" s="65">
        <f>SUM(E29:E33)</f>
        <v>27</v>
      </c>
      <c r="F28" s="37">
        <f t="shared" si="6"/>
        <v>5.2941176470588234</v>
      </c>
      <c r="G28" s="37"/>
      <c r="H28" s="65">
        <f>SUM(H29:H33)</f>
        <v>0</v>
      </c>
      <c r="I28" s="37">
        <f t="shared" si="2"/>
        <v>0</v>
      </c>
      <c r="J28" s="37"/>
      <c r="K28" s="11">
        <f>SUM(K29:K33)</f>
        <v>4</v>
      </c>
      <c r="L28" s="37">
        <f t="shared" si="4"/>
        <v>11.428571428571429</v>
      </c>
      <c r="N28" s="11">
        <f>SUM(N29:N33)</f>
        <v>16</v>
      </c>
      <c r="O28" s="37">
        <f t="shared" si="0"/>
        <v>3.2193158953722336</v>
      </c>
      <c r="Q28" s="11">
        <f>SUM(Q29:Q33)</f>
        <v>33</v>
      </c>
      <c r="R28" s="37">
        <f t="shared" si="5"/>
        <v>4.9624060150375939</v>
      </c>
      <c r="T28" s="65">
        <f>SUM(T29:T33)</f>
        <v>2</v>
      </c>
      <c r="U28" s="37">
        <f t="shared" si="1"/>
        <v>8.695652173913043</v>
      </c>
    </row>
    <row r="29" spans="1:21">
      <c r="A29" s="11" t="s">
        <v>153</v>
      </c>
      <c r="B29" s="38">
        <v>43</v>
      </c>
      <c r="C29" s="37">
        <f t="shared" si="3"/>
        <v>2.3031601499732193</v>
      </c>
      <c r="D29" s="38"/>
      <c r="E29" s="38">
        <v>13</v>
      </c>
      <c r="F29" s="37">
        <f t="shared" si="6"/>
        <v>2.5490196078431371</v>
      </c>
      <c r="G29" s="38"/>
      <c r="H29" s="38">
        <v>0</v>
      </c>
      <c r="I29" s="37">
        <f t="shared" si="2"/>
        <v>0</v>
      </c>
      <c r="J29" s="38"/>
      <c r="K29" s="38">
        <v>2</v>
      </c>
      <c r="L29" s="37">
        <f t="shared" si="4"/>
        <v>5.7142857142857144</v>
      </c>
      <c r="M29" s="38"/>
      <c r="N29" s="38">
        <v>8</v>
      </c>
      <c r="O29" s="37">
        <f t="shared" si="0"/>
        <v>1.6096579476861168</v>
      </c>
      <c r="P29" s="38"/>
      <c r="Q29" s="38">
        <v>15</v>
      </c>
      <c r="R29" s="37">
        <f t="shared" si="5"/>
        <v>2.2556390977443606</v>
      </c>
      <c r="S29" s="38"/>
      <c r="T29" s="38">
        <v>2</v>
      </c>
      <c r="U29" s="37">
        <f t="shared" si="1"/>
        <v>8.695652173913043</v>
      </c>
    </row>
    <row r="30" spans="1:21">
      <c r="A30" s="11" t="s">
        <v>154</v>
      </c>
      <c r="B30" s="38">
        <v>10</v>
      </c>
      <c r="C30" s="37">
        <f t="shared" si="3"/>
        <v>0.53561863952865563</v>
      </c>
      <c r="D30" s="38"/>
      <c r="E30" s="38">
        <v>0</v>
      </c>
      <c r="F30" s="37">
        <f t="shared" si="6"/>
        <v>0</v>
      </c>
      <c r="G30" s="38"/>
      <c r="H30" s="38">
        <v>0</v>
      </c>
      <c r="I30" s="37">
        <f t="shared" si="2"/>
        <v>0</v>
      </c>
      <c r="J30" s="38"/>
      <c r="K30" s="38">
        <v>0</v>
      </c>
      <c r="L30" s="37">
        <f t="shared" si="4"/>
        <v>0</v>
      </c>
      <c r="M30" s="38"/>
      <c r="N30" s="38">
        <v>0</v>
      </c>
      <c r="O30" s="37">
        <f t="shared" si="0"/>
        <v>0</v>
      </c>
      <c r="P30" s="38"/>
      <c r="Q30" s="38">
        <v>3</v>
      </c>
      <c r="R30" s="37">
        <f t="shared" si="5"/>
        <v>0.45112781954887221</v>
      </c>
      <c r="S30" s="38"/>
      <c r="T30" s="38">
        <v>0</v>
      </c>
      <c r="U30" s="37">
        <f t="shared" si="1"/>
        <v>0</v>
      </c>
    </row>
    <row r="31" spans="1:21">
      <c r="A31" s="11" t="s">
        <v>155</v>
      </c>
      <c r="B31" s="38">
        <v>13</v>
      </c>
      <c r="C31" s="37">
        <f t="shared" si="3"/>
        <v>0.69630423138725228</v>
      </c>
      <c r="D31" s="38"/>
      <c r="E31" s="38">
        <v>3</v>
      </c>
      <c r="F31" s="37">
        <f t="shared" si="6"/>
        <v>0.58823529411764708</v>
      </c>
      <c r="G31" s="38"/>
      <c r="H31" s="38">
        <v>0</v>
      </c>
      <c r="I31" s="37">
        <f t="shared" si="2"/>
        <v>0</v>
      </c>
      <c r="J31" s="38"/>
      <c r="K31" s="38">
        <v>2</v>
      </c>
      <c r="L31" s="37">
        <f t="shared" si="4"/>
        <v>5.7142857142857144</v>
      </c>
      <c r="M31" s="38"/>
      <c r="N31" s="38">
        <v>4</v>
      </c>
      <c r="O31" s="37">
        <f t="shared" si="0"/>
        <v>0.8048289738430584</v>
      </c>
      <c r="P31" s="38"/>
      <c r="Q31" s="38">
        <v>6</v>
      </c>
      <c r="R31" s="37">
        <f t="shared" si="5"/>
        <v>0.90225563909774442</v>
      </c>
      <c r="S31" s="38"/>
      <c r="T31" s="38">
        <v>0</v>
      </c>
      <c r="U31" s="37">
        <f t="shared" si="1"/>
        <v>0</v>
      </c>
    </row>
    <row r="32" spans="1:21" ht="12.45" hidden="1" customHeight="1">
      <c r="A32" s="11" t="s">
        <v>156</v>
      </c>
      <c r="B32" s="38"/>
      <c r="C32" s="37">
        <f t="shared" si="3"/>
        <v>0</v>
      </c>
      <c r="D32" s="38"/>
      <c r="E32" s="38"/>
      <c r="F32" s="37">
        <f t="shared" si="6"/>
        <v>0</v>
      </c>
      <c r="G32" s="38"/>
      <c r="H32" s="38"/>
      <c r="I32" s="37">
        <f t="shared" si="2"/>
        <v>0</v>
      </c>
      <c r="J32" s="38"/>
      <c r="K32" s="38"/>
      <c r="L32" s="37">
        <f t="shared" si="4"/>
        <v>0</v>
      </c>
      <c r="M32" s="38"/>
      <c r="N32" s="38"/>
      <c r="O32" s="37">
        <f t="shared" si="0"/>
        <v>0</v>
      </c>
      <c r="P32" s="38"/>
      <c r="Q32" s="38"/>
      <c r="R32" s="37">
        <f t="shared" si="5"/>
        <v>0</v>
      </c>
      <c r="S32" s="38"/>
      <c r="U32" s="37">
        <f t="shared" si="1"/>
        <v>0</v>
      </c>
    </row>
    <row r="33" spans="1:21">
      <c r="A33" s="11" t="s">
        <v>157</v>
      </c>
      <c r="B33" s="38">
        <v>24</v>
      </c>
      <c r="C33" s="37">
        <f t="shared" si="3"/>
        <v>1.2854847348687735</v>
      </c>
      <c r="D33" s="38"/>
      <c r="E33" s="38">
        <v>11</v>
      </c>
      <c r="F33" s="37">
        <f t="shared" si="6"/>
        <v>2.1568627450980391</v>
      </c>
      <c r="G33" s="38"/>
      <c r="H33" s="38">
        <v>0</v>
      </c>
      <c r="I33" s="37">
        <f t="shared" si="2"/>
        <v>0</v>
      </c>
      <c r="J33" s="38"/>
      <c r="K33" s="38">
        <v>0</v>
      </c>
      <c r="L33" s="37">
        <f t="shared" si="4"/>
        <v>0</v>
      </c>
      <c r="M33" s="38"/>
      <c r="N33" s="38">
        <v>4</v>
      </c>
      <c r="O33" s="37">
        <f t="shared" si="0"/>
        <v>0.8048289738430584</v>
      </c>
      <c r="P33" s="38"/>
      <c r="Q33" s="38">
        <v>9</v>
      </c>
      <c r="R33" s="37">
        <f t="shared" si="5"/>
        <v>1.3533834586466165</v>
      </c>
      <c r="S33" s="38"/>
      <c r="T33" s="38">
        <v>0</v>
      </c>
      <c r="U33" s="37">
        <f t="shared" si="1"/>
        <v>0</v>
      </c>
    </row>
    <row r="34" spans="1:21">
      <c r="B34" s="64"/>
      <c r="C34" s="37" t="str">
        <f t="shared" si="3"/>
        <v/>
      </c>
      <c r="E34" s="65"/>
      <c r="F34" s="37" t="str">
        <f t="shared" si="6"/>
        <v/>
      </c>
      <c r="G34" s="37"/>
      <c r="H34" s="37"/>
      <c r="I34" s="37" t="str">
        <f t="shared" si="2"/>
        <v/>
      </c>
      <c r="J34" s="37"/>
      <c r="K34" s="11"/>
      <c r="L34" s="37" t="str">
        <f t="shared" si="4"/>
        <v/>
      </c>
      <c r="O34" s="37" t="str">
        <f t="shared" si="0"/>
        <v/>
      </c>
      <c r="Q34" s="38"/>
      <c r="R34" s="37" t="str">
        <f t="shared" si="5"/>
        <v/>
      </c>
      <c r="T34" s="65"/>
      <c r="U34" s="37" t="str">
        <f t="shared" si="1"/>
        <v/>
      </c>
    </row>
    <row r="35" spans="1:21">
      <c r="A35" s="16" t="s">
        <v>158</v>
      </c>
      <c r="B35" s="61">
        <f>SUM(B36+B42+B44+B55)</f>
        <v>83</v>
      </c>
      <c r="C35" s="62">
        <f t="shared" si="3"/>
        <v>4.4456347080878418</v>
      </c>
      <c r="D35" s="16"/>
      <c r="E35" s="63">
        <f>SUM(E36+E42+E44+E55)</f>
        <v>21</v>
      </c>
      <c r="F35" s="62">
        <f t="shared" si="6"/>
        <v>4.117647058823529</v>
      </c>
      <c r="G35" s="62"/>
      <c r="H35" s="63">
        <f>SUM(H36+H42+H44+H55)</f>
        <v>0</v>
      </c>
      <c r="I35" s="62">
        <f t="shared" si="2"/>
        <v>0</v>
      </c>
      <c r="J35" s="62"/>
      <c r="K35" s="63">
        <f>SUM(K36+K42+K44+K55)</f>
        <v>4</v>
      </c>
      <c r="L35" s="62">
        <f t="shared" si="4"/>
        <v>11.428571428571429</v>
      </c>
      <c r="M35" s="16"/>
      <c r="N35" s="63">
        <f>SUM(N36+N42+N44+N55)</f>
        <v>29</v>
      </c>
      <c r="O35" s="62">
        <f t="shared" si="0"/>
        <v>5.8350100603621735</v>
      </c>
      <c r="P35" s="16"/>
      <c r="Q35" s="63">
        <f>SUM(Q36+Q42+Q44+Q55)</f>
        <v>24</v>
      </c>
      <c r="R35" s="62">
        <f t="shared" si="5"/>
        <v>3.6090225563909777</v>
      </c>
      <c r="S35" s="16"/>
      <c r="T35" s="63">
        <f>SUM(T36+T42+T44+T55)</f>
        <v>3</v>
      </c>
      <c r="U35" s="62">
        <f t="shared" si="1"/>
        <v>13.043478260869565</v>
      </c>
    </row>
    <row r="36" spans="1:21">
      <c r="A36" s="11" t="s">
        <v>159</v>
      </c>
      <c r="B36" s="64">
        <f>SUM(B38:B41)</f>
        <v>18</v>
      </c>
      <c r="C36" s="37">
        <f t="shared" si="3"/>
        <v>0.96411355115158004</v>
      </c>
      <c r="E36" s="65">
        <f>SUM(E38:E41)</f>
        <v>9</v>
      </c>
      <c r="F36" s="37">
        <f t="shared" si="6"/>
        <v>1.7647058823529411</v>
      </c>
      <c r="G36" s="37"/>
      <c r="H36" s="65">
        <f>SUM(H38:H41)</f>
        <v>0</v>
      </c>
      <c r="I36" s="37">
        <f t="shared" si="2"/>
        <v>0</v>
      </c>
      <c r="J36" s="37"/>
      <c r="K36" s="11">
        <f>SUM(K38:K41)</f>
        <v>1</v>
      </c>
      <c r="L36" s="37">
        <f t="shared" si="4"/>
        <v>2.8571428571428572</v>
      </c>
      <c r="N36" s="11">
        <f>SUM(N38:N41)</f>
        <v>9</v>
      </c>
      <c r="O36" s="37">
        <f t="shared" si="0"/>
        <v>1.8108651911468814</v>
      </c>
      <c r="Q36" s="11">
        <f>SUM(Q38:Q41)</f>
        <v>2</v>
      </c>
      <c r="R36" s="37">
        <f t="shared" si="5"/>
        <v>0.30075187969924816</v>
      </c>
      <c r="T36" s="65">
        <f>SUM(T38:T41)</f>
        <v>0</v>
      </c>
      <c r="U36" s="37">
        <f t="shared" si="1"/>
        <v>0</v>
      </c>
    </row>
    <row r="37" spans="1:21" ht="12.45" hidden="1" customHeight="1">
      <c r="A37" s="11" t="s">
        <v>160</v>
      </c>
      <c r="B37" s="64"/>
      <c r="C37" s="37">
        <f t="shared" si="3"/>
        <v>0</v>
      </c>
      <c r="E37" s="65"/>
      <c r="F37" s="37">
        <f t="shared" si="6"/>
        <v>0</v>
      </c>
      <c r="G37" s="37"/>
      <c r="H37" s="37"/>
      <c r="I37" s="37">
        <f t="shared" si="2"/>
        <v>0</v>
      </c>
      <c r="J37" s="37"/>
      <c r="K37" s="11"/>
      <c r="L37" s="37">
        <f t="shared" si="4"/>
        <v>0</v>
      </c>
      <c r="O37" s="37">
        <f t="shared" si="0"/>
        <v>0</v>
      </c>
      <c r="R37" s="37">
        <f t="shared" si="5"/>
        <v>0</v>
      </c>
      <c r="T37" s="65"/>
      <c r="U37" s="37">
        <f t="shared" si="1"/>
        <v>0</v>
      </c>
    </row>
    <row r="38" spans="1:21">
      <c r="A38" s="11" t="s">
        <v>161</v>
      </c>
      <c r="B38" s="38">
        <v>5</v>
      </c>
      <c r="C38" s="37">
        <f t="shared" si="3"/>
        <v>0.26780931976432781</v>
      </c>
      <c r="D38" s="38"/>
      <c r="E38" s="38">
        <v>4</v>
      </c>
      <c r="F38" s="37">
        <f t="shared" si="6"/>
        <v>0.78431372549019607</v>
      </c>
      <c r="G38" s="38"/>
      <c r="H38" s="38">
        <v>0</v>
      </c>
      <c r="I38" s="37">
        <f t="shared" si="2"/>
        <v>0</v>
      </c>
      <c r="J38" s="38"/>
      <c r="K38" s="38">
        <v>0</v>
      </c>
      <c r="L38" s="37">
        <f t="shared" si="4"/>
        <v>0</v>
      </c>
      <c r="M38" s="38"/>
      <c r="N38" s="38">
        <v>5</v>
      </c>
      <c r="O38" s="37">
        <f t="shared" si="0"/>
        <v>1.0060362173038229</v>
      </c>
      <c r="P38" s="38"/>
      <c r="Q38" s="38">
        <v>0</v>
      </c>
      <c r="R38" s="37">
        <f t="shared" si="5"/>
        <v>0</v>
      </c>
      <c r="S38" s="38"/>
      <c r="T38" s="38">
        <v>0</v>
      </c>
      <c r="U38" s="37">
        <f t="shared" si="1"/>
        <v>0</v>
      </c>
    </row>
    <row r="39" spans="1:21">
      <c r="A39" s="11" t="s">
        <v>162</v>
      </c>
      <c r="B39" s="38">
        <v>6</v>
      </c>
      <c r="C39" s="37">
        <f t="shared" si="3"/>
        <v>0.32137118371719336</v>
      </c>
      <c r="D39" s="38"/>
      <c r="E39" s="38">
        <v>2</v>
      </c>
      <c r="F39" s="37">
        <f t="shared" si="6"/>
        <v>0.39215686274509803</v>
      </c>
      <c r="G39" s="38"/>
      <c r="H39" s="38">
        <v>0</v>
      </c>
      <c r="I39" s="37">
        <f t="shared" si="2"/>
        <v>0</v>
      </c>
      <c r="J39" s="38"/>
      <c r="K39" s="38">
        <v>1</v>
      </c>
      <c r="L39" s="37">
        <f t="shared" si="4"/>
        <v>2.8571428571428572</v>
      </c>
      <c r="M39" s="38"/>
      <c r="N39" s="38">
        <v>1</v>
      </c>
      <c r="O39" s="37">
        <f t="shared" si="0"/>
        <v>0.2012072434607646</v>
      </c>
      <c r="P39" s="38"/>
      <c r="Q39" s="38">
        <v>0</v>
      </c>
      <c r="R39" s="37">
        <f t="shared" si="5"/>
        <v>0</v>
      </c>
      <c r="S39" s="38"/>
      <c r="T39" s="38">
        <v>0</v>
      </c>
      <c r="U39" s="37">
        <f t="shared" si="1"/>
        <v>0</v>
      </c>
    </row>
    <row r="40" spans="1:21">
      <c r="A40" s="11" t="s">
        <v>163</v>
      </c>
      <c r="B40" s="38">
        <v>5</v>
      </c>
      <c r="C40" s="37">
        <f t="shared" si="3"/>
        <v>0.26780931976432781</v>
      </c>
      <c r="D40" s="38"/>
      <c r="E40" s="38">
        <v>2</v>
      </c>
      <c r="F40" s="37">
        <f t="shared" si="6"/>
        <v>0.39215686274509803</v>
      </c>
      <c r="G40" s="38"/>
      <c r="H40" s="38">
        <v>0</v>
      </c>
      <c r="I40" s="37">
        <f t="shared" si="2"/>
        <v>0</v>
      </c>
      <c r="J40" s="38"/>
      <c r="K40" s="38">
        <v>0</v>
      </c>
      <c r="L40" s="37">
        <f t="shared" si="4"/>
        <v>0</v>
      </c>
      <c r="M40" s="38"/>
      <c r="N40" s="38">
        <v>2</v>
      </c>
      <c r="O40" s="37">
        <f t="shared" si="0"/>
        <v>0.4024144869215292</v>
      </c>
      <c r="P40" s="38"/>
      <c r="Q40" s="38">
        <v>2</v>
      </c>
      <c r="R40" s="37">
        <f t="shared" si="5"/>
        <v>0.30075187969924816</v>
      </c>
      <c r="S40" s="38"/>
      <c r="T40" s="38">
        <v>0</v>
      </c>
      <c r="U40" s="37">
        <f t="shared" si="1"/>
        <v>0</v>
      </c>
    </row>
    <row r="41" spans="1:21">
      <c r="A41" s="11" t="s">
        <v>164</v>
      </c>
      <c r="B41" s="38">
        <v>2</v>
      </c>
      <c r="C41" s="37">
        <f t="shared" si="3"/>
        <v>0.10712372790573112</v>
      </c>
      <c r="D41" s="38"/>
      <c r="E41" s="38">
        <v>1</v>
      </c>
      <c r="F41" s="37">
        <f t="shared" si="6"/>
        <v>0.19607843137254902</v>
      </c>
      <c r="G41" s="38"/>
      <c r="H41" s="38">
        <v>0</v>
      </c>
      <c r="I41" s="37">
        <f t="shared" si="2"/>
        <v>0</v>
      </c>
      <c r="J41" s="38"/>
      <c r="K41" s="38">
        <v>0</v>
      </c>
      <c r="L41" s="37">
        <f t="shared" si="4"/>
        <v>0</v>
      </c>
      <c r="M41" s="38"/>
      <c r="N41" s="38">
        <v>1</v>
      </c>
      <c r="O41" s="37">
        <f t="shared" si="0"/>
        <v>0.2012072434607646</v>
      </c>
      <c r="P41" s="38"/>
      <c r="Q41" s="38">
        <v>0</v>
      </c>
      <c r="R41" s="37">
        <f t="shared" si="5"/>
        <v>0</v>
      </c>
      <c r="S41" s="38"/>
      <c r="T41" s="38">
        <v>0</v>
      </c>
      <c r="U41" s="37">
        <f t="shared" si="1"/>
        <v>0</v>
      </c>
    </row>
    <row r="42" spans="1:21" ht="12.45" hidden="1" customHeight="1">
      <c r="A42" s="11" t="s">
        <v>165</v>
      </c>
      <c r="B42" s="72"/>
      <c r="C42" s="37">
        <f t="shared" si="3"/>
        <v>0</v>
      </c>
      <c r="D42" s="72"/>
      <c r="E42" s="72"/>
      <c r="F42" s="37">
        <f t="shared" si="6"/>
        <v>0</v>
      </c>
      <c r="G42" s="72"/>
      <c r="H42" s="72"/>
      <c r="I42" s="37">
        <f t="shared" si="2"/>
        <v>0</v>
      </c>
      <c r="J42" s="72"/>
      <c r="K42" s="72"/>
      <c r="L42" s="37">
        <f t="shared" si="4"/>
        <v>0</v>
      </c>
      <c r="M42" s="72"/>
      <c r="N42" s="72"/>
      <c r="O42" s="37">
        <f t="shared" si="0"/>
        <v>0</v>
      </c>
      <c r="P42" s="72"/>
      <c r="Q42" s="72"/>
      <c r="R42" s="37">
        <f t="shared" si="5"/>
        <v>0</v>
      </c>
      <c r="S42" s="72"/>
      <c r="T42" s="72"/>
      <c r="U42" s="37">
        <f t="shared" si="1"/>
        <v>0</v>
      </c>
    </row>
    <row r="43" spans="1:21">
      <c r="B43" s="64"/>
      <c r="C43" s="37" t="str">
        <f t="shared" si="3"/>
        <v/>
      </c>
      <c r="E43" s="65"/>
      <c r="F43" s="37" t="str">
        <f t="shared" si="6"/>
        <v/>
      </c>
      <c r="G43" s="37"/>
      <c r="H43" s="37"/>
      <c r="I43" s="37" t="str">
        <f t="shared" si="2"/>
        <v/>
      </c>
      <c r="J43" s="37"/>
      <c r="K43" s="11"/>
      <c r="L43" s="37" t="str">
        <f t="shared" si="4"/>
        <v/>
      </c>
      <c r="O43" s="37" t="str">
        <f t="shared" si="0"/>
        <v/>
      </c>
      <c r="Q43" s="38"/>
      <c r="R43" s="37" t="str">
        <f t="shared" si="5"/>
        <v/>
      </c>
      <c r="T43" s="65"/>
      <c r="U43" s="37" t="str">
        <f t="shared" si="1"/>
        <v/>
      </c>
    </row>
    <row r="44" spans="1:21">
      <c r="A44" s="11" t="s">
        <v>166</v>
      </c>
      <c r="B44" s="64">
        <f>SUM(B45:B53)</f>
        <v>49</v>
      </c>
      <c r="C44" s="37">
        <f t="shared" si="3"/>
        <v>2.6245313336904124</v>
      </c>
      <c r="E44" s="65">
        <f>SUM(E45:E53)</f>
        <v>9</v>
      </c>
      <c r="F44" s="37">
        <f t="shared" si="6"/>
        <v>1.7647058823529411</v>
      </c>
      <c r="G44" s="37"/>
      <c r="H44" s="65">
        <f>SUM(H45:H53)</f>
        <v>0</v>
      </c>
      <c r="I44" s="37">
        <f t="shared" si="2"/>
        <v>0</v>
      </c>
      <c r="J44" s="37"/>
      <c r="K44" s="73">
        <f>SUM(K45:K53)</f>
        <v>3</v>
      </c>
      <c r="L44" s="37">
        <f t="shared" si="4"/>
        <v>8.5714285714285712</v>
      </c>
      <c r="N44" s="11">
        <f>SUM(N45:N53)</f>
        <v>18</v>
      </c>
      <c r="O44" s="37">
        <f t="shared" si="0"/>
        <v>3.6217303822937628</v>
      </c>
      <c r="Q44" s="11">
        <f>SUM(Q45:Q53)</f>
        <v>17</v>
      </c>
      <c r="R44" s="37">
        <f t="shared" si="5"/>
        <v>2.5563909774436091</v>
      </c>
      <c r="T44" s="65">
        <f>SUM(T45:T53)</f>
        <v>3</v>
      </c>
      <c r="U44" s="37">
        <f t="shared" si="1"/>
        <v>13.043478260869565</v>
      </c>
    </row>
    <row r="45" spans="1:21">
      <c r="A45" s="11" t="s">
        <v>167</v>
      </c>
      <c r="B45" s="38">
        <v>4</v>
      </c>
      <c r="C45" s="37">
        <f t="shared" si="3"/>
        <v>0.21424745581146223</v>
      </c>
      <c r="D45" s="38"/>
      <c r="E45" s="38">
        <v>1</v>
      </c>
      <c r="F45" s="37">
        <f t="shared" si="6"/>
        <v>0.19607843137254902</v>
      </c>
      <c r="G45" s="38"/>
      <c r="H45" s="38">
        <v>0</v>
      </c>
      <c r="I45" s="37">
        <f t="shared" si="2"/>
        <v>0</v>
      </c>
      <c r="J45" s="38"/>
      <c r="K45" s="38">
        <v>0</v>
      </c>
      <c r="L45" s="37">
        <f t="shared" si="4"/>
        <v>0</v>
      </c>
      <c r="M45" s="38"/>
      <c r="N45" s="38">
        <v>0</v>
      </c>
      <c r="O45" s="37">
        <f t="shared" si="0"/>
        <v>0</v>
      </c>
      <c r="P45" s="38"/>
      <c r="Q45" s="38">
        <v>4</v>
      </c>
      <c r="R45" s="37">
        <f t="shared" si="5"/>
        <v>0.60150375939849632</v>
      </c>
      <c r="S45" s="38"/>
      <c r="T45" s="38">
        <v>0</v>
      </c>
      <c r="U45" s="37">
        <f t="shared" si="1"/>
        <v>0</v>
      </c>
    </row>
    <row r="46" spans="1:21" hidden="1">
      <c r="A46" s="11" t="s">
        <v>168</v>
      </c>
      <c r="B46" s="38"/>
      <c r="C46" s="37">
        <f t="shared" si="3"/>
        <v>0</v>
      </c>
      <c r="D46" s="38"/>
      <c r="E46" s="38"/>
      <c r="F46" s="37">
        <f t="shared" si="6"/>
        <v>0</v>
      </c>
      <c r="G46" s="38"/>
      <c r="H46" s="38"/>
      <c r="I46" s="37">
        <f t="shared" si="2"/>
        <v>0</v>
      </c>
      <c r="J46" s="38"/>
      <c r="K46" s="38"/>
      <c r="L46" s="37">
        <f t="shared" si="4"/>
        <v>0</v>
      </c>
      <c r="M46" s="38"/>
      <c r="N46" s="38"/>
      <c r="O46" s="37">
        <f t="shared" si="0"/>
        <v>0</v>
      </c>
      <c r="P46" s="38"/>
      <c r="Q46" s="38"/>
      <c r="R46" s="37">
        <f t="shared" si="5"/>
        <v>0</v>
      </c>
      <c r="S46" s="38"/>
      <c r="U46" s="37">
        <f t="shared" si="1"/>
        <v>0</v>
      </c>
    </row>
    <row r="47" spans="1:21">
      <c r="A47" s="11" t="s">
        <v>169</v>
      </c>
      <c r="B47" s="38">
        <v>6</v>
      </c>
      <c r="C47" s="37">
        <f t="shared" si="3"/>
        <v>0.32137118371719336</v>
      </c>
      <c r="D47" s="38"/>
      <c r="E47" s="38">
        <v>3</v>
      </c>
      <c r="F47" s="37">
        <f t="shared" si="6"/>
        <v>0.58823529411764708</v>
      </c>
      <c r="G47" s="38"/>
      <c r="H47" s="38">
        <v>0</v>
      </c>
      <c r="I47" s="37">
        <f t="shared" si="2"/>
        <v>0</v>
      </c>
      <c r="J47" s="38"/>
      <c r="K47" s="38">
        <v>2</v>
      </c>
      <c r="L47" s="37">
        <f t="shared" si="4"/>
        <v>5.7142857142857144</v>
      </c>
      <c r="M47" s="38"/>
      <c r="N47" s="38">
        <v>2</v>
      </c>
      <c r="O47" s="37">
        <f t="shared" si="0"/>
        <v>0.4024144869215292</v>
      </c>
      <c r="P47" s="38"/>
      <c r="Q47" s="38">
        <v>3</v>
      </c>
      <c r="R47" s="37">
        <f t="shared" si="5"/>
        <v>0.45112781954887221</v>
      </c>
      <c r="S47" s="38"/>
      <c r="T47" s="38">
        <v>1</v>
      </c>
      <c r="U47" s="37">
        <f t="shared" si="1"/>
        <v>4.3478260869565215</v>
      </c>
    </row>
    <row r="48" spans="1:21" ht="12.45" hidden="1" customHeight="1">
      <c r="A48" s="11" t="s">
        <v>170</v>
      </c>
      <c r="B48" s="38"/>
      <c r="C48" s="37">
        <f t="shared" si="3"/>
        <v>0</v>
      </c>
      <c r="D48" s="38"/>
      <c r="E48" s="38"/>
      <c r="F48" s="37">
        <f t="shared" si="6"/>
        <v>0</v>
      </c>
      <c r="G48" s="38"/>
      <c r="H48" s="38"/>
      <c r="I48" s="37">
        <f t="shared" si="2"/>
        <v>0</v>
      </c>
      <c r="J48" s="38"/>
      <c r="K48" s="38"/>
      <c r="L48" s="37">
        <f t="shared" si="4"/>
        <v>0</v>
      </c>
      <c r="M48" s="38"/>
      <c r="N48" s="38"/>
      <c r="O48" s="37">
        <f t="shared" si="0"/>
        <v>0</v>
      </c>
      <c r="P48" s="38"/>
      <c r="Q48" s="38"/>
      <c r="R48" s="37">
        <f t="shared" si="5"/>
        <v>0</v>
      </c>
      <c r="S48" s="38"/>
      <c r="U48" s="37">
        <f t="shared" si="1"/>
        <v>0</v>
      </c>
    </row>
    <row r="49" spans="1:21">
      <c r="A49" s="11" t="s">
        <v>171</v>
      </c>
      <c r="B49" s="38">
        <v>1</v>
      </c>
      <c r="C49" s="37">
        <f t="shared" si="3"/>
        <v>5.3561863952865559E-2</v>
      </c>
      <c r="D49" s="38"/>
      <c r="E49" s="38">
        <v>0</v>
      </c>
      <c r="F49" s="37">
        <f t="shared" si="6"/>
        <v>0</v>
      </c>
      <c r="G49" s="38"/>
      <c r="H49" s="38">
        <v>0</v>
      </c>
      <c r="I49" s="37">
        <f t="shared" si="2"/>
        <v>0</v>
      </c>
      <c r="J49" s="38"/>
      <c r="K49" s="38">
        <v>0</v>
      </c>
      <c r="L49" s="37">
        <f t="shared" si="4"/>
        <v>0</v>
      </c>
      <c r="M49" s="38"/>
      <c r="N49" s="38">
        <v>1</v>
      </c>
      <c r="O49" s="37">
        <f t="shared" si="0"/>
        <v>0.2012072434607646</v>
      </c>
      <c r="P49" s="38"/>
      <c r="Q49" s="38">
        <v>0</v>
      </c>
      <c r="R49" s="37">
        <f t="shared" si="5"/>
        <v>0</v>
      </c>
      <c r="S49" s="38"/>
      <c r="T49" s="38">
        <v>0</v>
      </c>
      <c r="U49" s="37">
        <f t="shared" si="1"/>
        <v>0</v>
      </c>
    </row>
    <row r="50" spans="1:21" ht="12.45" hidden="1" customHeight="1">
      <c r="A50" s="11" t="s">
        <v>172</v>
      </c>
      <c r="B50" s="38"/>
      <c r="C50" s="37">
        <f t="shared" si="3"/>
        <v>0</v>
      </c>
      <c r="D50" s="38"/>
      <c r="E50" s="38"/>
      <c r="F50" s="37">
        <f t="shared" si="6"/>
        <v>0</v>
      </c>
      <c r="G50" s="38"/>
      <c r="H50" s="38"/>
      <c r="I50" s="37">
        <f t="shared" si="2"/>
        <v>0</v>
      </c>
      <c r="J50" s="38"/>
      <c r="K50" s="38"/>
      <c r="L50" s="37">
        <f t="shared" si="4"/>
        <v>0</v>
      </c>
      <c r="M50" s="38"/>
      <c r="N50" s="38"/>
      <c r="O50" s="37">
        <f t="shared" si="0"/>
        <v>0</v>
      </c>
      <c r="P50" s="38"/>
      <c r="Q50" s="38"/>
      <c r="R50" s="37">
        <f t="shared" si="5"/>
        <v>0</v>
      </c>
      <c r="S50" s="38"/>
      <c r="U50" s="37">
        <f t="shared" si="1"/>
        <v>0</v>
      </c>
    </row>
    <row r="51" spans="1:21">
      <c r="A51" s="11" t="s">
        <v>173</v>
      </c>
      <c r="B51" s="38">
        <v>28</v>
      </c>
      <c r="C51" s="37">
        <f t="shared" si="3"/>
        <v>1.4997321906802357</v>
      </c>
      <c r="D51" s="38"/>
      <c r="E51" s="38">
        <v>3</v>
      </c>
      <c r="F51" s="37">
        <f t="shared" si="6"/>
        <v>0.58823529411764708</v>
      </c>
      <c r="G51" s="38"/>
      <c r="H51" s="38">
        <v>0</v>
      </c>
      <c r="I51" s="37">
        <f t="shared" si="2"/>
        <v>0</v>
      </c>
      <c r="J51" s="38"/>
      <c r="K51" s="38">
        <v>1</v>
      </c>
      <c r="L51" s="37">
        <f t="shared" si="4"/>
        <v>2.8571428571428572</v>
      </c>
      <c r="M51" s="38"/>
      <c r="N51" s="38">
        <v>7</v>
      </c>
      <c r="O51" s="37">
        <f t="shared" si="0"/>
        <v>1.4084507042253522</v>
      </c>
      <c r="P51" s="38"/>
      <c r="Q51" s="38">
        <v>9</v>
      </c>
      <c r="R51" s="37">
        <f t="shared" si="5"/>
        <v>1.3533834586466165</v>
      </c>
      <c r="S51" s="38"/>
      <c r="T51" s="38">
        <v>0</v>
      </c>
      <c r="U51" s="37">
        <f t="shared" si="1"/>
        <v>0</v>
      </c>
    </row>
    <row r="52" spans="1:21">
      <c r="A52" s="11" t="s">
        <v>174</v>
      </c>
      <c r="B52" s="38">
        <v>3</v>
      </c>
      <c r="C52" s="37">
        <f t="shared" si="3"/>
        <v>0.16068559185859668</v>
      </c>
      <c r="D52" s="38"/>
      <c r="E52" s="38">
        <v>1</v>
      </c>
      <c r="F52" s="37">
        <f t="shared" si="6"/>
        <v>0.19607843137254902</v>
      </c>
      <c r="G52" s="38"/>
      <c r="H52" s="38">
        <v>0</v>
      </c>
      <c r="I52" s="37">
        <f t="shared" si="2"/>
        <v>0</v>
      </c>
      <c r="J52" s="38"/>
      <c r="K52" s="38">
        <v>0</v>
      </c>
      <c r="L52" s="37">
        <f t="shared" si="4"/>
        <v>0</v>
      </c>
      <c r="M52" s="38"/>
      <c r="N52" s="38">
        <v>5</v>
      </c>
      <c r="O52" s="37">
        <f t="shared" si="0"/>
        <v>1.0060362173038229</v>
      </c>
      <c r="P52" s="38"/>
      <c r="Q52" s="38">
        <v>1</v>
      </c>
      <c r="R52" s="37">
        <f t="shared" si="5"/>
        <v>0.15037593984962408</v>
      </c>
      <c r="S52" s="38"/>
      <c r="T52" s="38">
        <v>0</v>
      </c>
      <c r="U52" s="37">
        <f t="shared" si="1"/>
        <v>0</v>
      </c>
    </row>
    <row r="53" spans="1:21">
      <c r="A53" s="11" t="s">
        <v>175</v>
      </c>
      <c r="B53" s="38">
        <v>7</v>
      </c>
      <c r="C53" s="37">
        <f t="shared" si="3"/>
        <v>0.37493304767005892</v>
      </c>
      <c r="D53" s="38"/>
      <c r="E53" s="38">
        <v>1</v>
      </c>
      <c r="F53" s="37">
        <f t="shared" si="6"/>
        <v>0.19607843137254902</v>
      </c>
      <c r="G53" s="38"/>
      <c r="H53" s="38">
        <v>0</v>
      </c>
      <c r="I53" s="37">
        <f t="shared" si="2"/>
        <v>0</v>
      </c>
      <c r="J53" s="38"/>
      <c r="K53" s="38">
        <v>0</v>
      </c>
      <c r="L53" s="37">
        <f t="shared" si="4"/>
        <v>0</v>
      </c>
      <c r="M53" s="38"/>
      <c r="N53" s="38">
        <v>3</v>
      </c>
      <c r="O53" s="37">
        <f t="shared" si="0"/>
        <v>0.60362173038229372</v>
      </c>
      <c r="P53" s="38"/>
      <c r="Q53" s="38">
        <v>0</v>
      </c>
      <c r="R53" s="37">
        <f t="shared" si="5"/>
        <v>0</v>
      </c>
      <c r="S53" s="38"/>
      <c r="T53" s="38">
        <v>2</v>
      </c>
      <c r="U53" s="37">
        <f t="shared" si="1"/>
        <v>8.695652173913043</v>
      </c>
    </row>
    <row r="54" spans="1:21">
      <c r="B54" s="64"/>
      <c r="C54" s="37" t="str">
        <f t="shared" si="3"/>
        <v/>
      </c>
      <c r="E54" s="65"/>
      <c r="F54" s="37" t="str">
        <f t="shared" si="6"/>
        <v/>
      </c>
      <c r="G54" s="37"/>
      <c r="H54" s="37"/>
      <c r="I54" s="37" t="str">
        <f t="shared" si="2"/>
        <v/>
      </c>
      <c r="J54" s="37"/>
      <c r="K54" s="11"/>
      <c r="L54" s="37" t="str">
        <f t="shared" si="4"/>
        <v/>
      </c>
      <c r="O54" s="37" t="str">
        <f t="shared" si="0"/>
        <v/>
      </c>
      <c r="Q54" s="38"/>
      <c r="R54" s="37" t="str">
        <f t="shared" si="5"/>
        <v/>
      </c>
      <c r="T54" s="65"/>
      <c r="U54" s="37" t="str">
        <f t="shared" si="1"/>
        <v/>
      </c>
    </row>
    <row r="55" spans="1:21">
      <c r="A55" s="11" t="s">
        <v>176</v>
      </c>
      <c r="B55" s="64">
        <f>SUM(B56:B61)</f>
        <v>16</v>
      </c>
      <c r="C55" s="37">
        <f t="shared" si="3"/>
        <v>0.85698982324584894</v>
      </c>
      <c r="E55" s="65">
        <f>SUM(E56:E61)</f>
        <v>3</v>
      </c>
      <c r="F55" s="37">
        <f t="shared" si="6"/>
        <v>0.58823529411764708</v>
      </c>
      <c r="G55" s="37"/>
      <c r="H55" s="65">
        <f>SUM(H56:H61)</f>
        <v>0</v>
      </c>
      <c r="I55" s="37">
        <f t="shared" si="2"/>
        <v>0</v>
      </c>
      <c r="J55" s="37"/>
      <c r="K55" s="73">
        <f>SUM(K56:K61)</f>
        <v>0</v>
      </c>
      <c r="L55" s="37">
        <f t="shared" si="4"/>
        <v>0</v>
      </c>
      <c r="N55" s="11">
        <f>SUM(N56:N61)</f>
        <v>2</v>
      </c>
      <c r="O55" s="37">
        <f t="shared" si="0"/>
        <v>0.4024144869215292</v>
      </c>
      <c r="Q55" s="73">
        <f>SUM(Q56:Q61)</f>
        <v>5</v>
      </c>
      <c r="R55" s="37">
        <f t="shared" si="5"/>
        <v>0.75187969924812026</v>
      </c>
      <c r="T55" s="65">
        <f>SUM(T56:T61)</f>
        <v>0</v>
      </c>
      <c r="U55" s="37">
        <f t="shared" si="1"/>
        <v>0</v>
      </c>
    </row>
    <row r="56" spans="1:21">
      <c r="A56" s="11" t="s">
        <v>177</v>
      </c>
      <c r="B56" s="38">
        <v>1</v>
      </c>
      <c r="C56" s="37">
        <f t="shared" si="3"/>
        <v>5.3561863952865559E-2</v>
      </c>
      <c r="D56" s="38"/>
      <c r="E56" s="38">
        <v>0</v>
      </c>
      <c r="F56" s="37">
        <f t="shared" si="6"/>
        <v>0</v>
      </c>
      <c r="G56" s="38"/>
      <c r="H56" s="38">
        <v>0</v>
      </c>
      <c r="I56" s="37">
        <f t="shared" si="2"/>
        <v>0</v>
      </c>
      <c r="J56" s="38"/>
      <c r="K56" s="38">
        <v>0</v>
      </c>
      <c r="L56" s="37">
        <f t="shared" si="4"/>
        <v>0</v>
      </c>
      <c r="M56" s="38"/>
      <c r="N56" s="38">
        <v>0</v>
      </c>
      <c r="O56" s="37">
        <f t="shared" si="0"/>
        <v>0</v>
      </c>
      <c r="P56" s="38"/>
      <c r="Q56" s="38">
        <v>1</v>
      </c>
      <c r="R56" s="37">
        <f t="shared" si="5"/>
        <v>0.15037593984962408</v>
      </c>
      <c r="S56" s="38"/>
      <c r="T56" s="38">
        <v>0</v>
      </c>
      <c r="U56" s="37">
        <f t="shared" si="1"/>
        <v>0</v>
      </c>
    </row>
    <row r="57" spans="1:21">
      <c r="A57" s="11" t="s">
        <v>178</v>
      </c>
      <c r="B57" s="38">
        <v>1</v>
      </c>
      <c r="C57" s="37">
        <f t="shared" si="3"/>
        <v>5.3561863952865559E-2</v>
      </c>
      <c r="D57" s="38"/>
      <c r="E57" s="38">
        <v>0</v>
      </c>
      <c r="F57" s="37">
        <f t="shared" si="6"/>
        <v>0</v>
      </c>
      <c r="G57" s="38"/>
      <c r="H57" s="38">
        <v>0</v>
      </c>
      <c r="I57" s="37">
        <f t="shared" si="2"/>
        <v>0</v>
      </c>
      <c r="J57" s="38"/>
      <c r="K57" s="38">
        <v>0</v>
      </c>
      <c r="L57" s="37">
        <f t="shared" si="4"/>
        <v>0</v>
      </c>
      <c r="M57" s="38"/>
      <c r="N57" s="38">
        <v>0</v>
      </c>
      <c r="O57" s="37">
        <f t="shared" si="0"/>
        <v>0</v>
      </c>
      <c r="P57" s="38"/>
      <c r="Q57" s="38">
        <v>1</v>
      </c>
      <c r="R57" s="37">
        <f t="shared" si="5"/>
        <v>0.15037593984962408</v>
      </c>
      <c r="S57" s="38"/>
      <c r="T57" s="38">
        <v>0</v>
      </c>
      <c r="U57" s="37">
        <f t="shared" si="1"/>
        <v>0</v>
      </c>
    </row>
    <row r="58" spans="1:21">
      <c r="A58" s="11" t="s">
        <v>179</v>
      </c>
      <c r="B58" s="38">
        <v>6</v>
      </c>
      <c r="C58" s="37">
        <f t="shared" si="3"/>
        <v>0.32137118371719336</v>
      </c>
      <c r="D58" s="38"/>
      <c r="E58" s="38">
        <v>1</v>
      </c>
      <c r="F58" s="37">
        <f t="shared" si="6"/>
        <v>0.19607843137254902</v>
      </c>
      <c r="G58" s="38"/>
      <c r="H58" s="38">
        <v>0</v>
      </c>
      <c r="I58" s="37">
        <f t="shared" si="2"/>
        <v>0</v>
      </c>
      <c r="J58" s="38"/>
      <c r="K58" s="38">
        <v>0</v>
      </c>
      <c r="L58" s="37">
        <f t="shared" si="4"/>
        <v>0</v>
      </c>
      <c r="M58" s="38"/>
      <c r="N58" s="38">
        <v>2</v>
      </c>
      <c r="O58" s="37">
        <f t="shared" si="0"/>
        <v>0.4024144869215292</v>
      </c>
      <c r="P58" s="38"/>
      <c r="Q58" s="38">
        <v>0</v>
      </c>
      <c r="R58" s="37">
        <f t="shared" si="5"/>
        <v>0</v>
      </c>
      <c r="S58" s="38"/>
      <c r="T58" s="38">
        <v>0</v>
      </c>
      <c r="U58" s="37">
        <f t="shared" si="1"/>
        <v>0</v>
      </c>
    </row>
    <row r="59" spans="1:21" hidden="1">
      <c r="A59" s="11" t="s">
        <v>180</v>
      </c>
      <c r="B59" s="38"/>
      <c r="C59" s="37">
        <f t="shared" si="3"/>
        <v>0</v>
      </c>
      <c r="D59" s="38"/>
      <c r="E59" s="38"/>
      <c r="F59" s="37">
        <f t="shared" si="6"/>
        <v>0</v>
      </c>
      <c r="G59" s="38"/>
      <c r="H59" s="38"/>
      <c r="I59" s="37">
        <f t="shared" si="2"/>
        <v>0</v>
      </c>
      <c r="J59" s="38"/>
      <c r="K59" s="38"/>
      <c r="L59" s="37">
        <f t="shared" si="4"/>
        <v>0</v>
      </c>
      <c r="M59" s="38"/>
      <c r="N59" s="38"/>
      <c r="O59" s="37">
        <f t="shared" si="0"/>
        <v>0</v>
      </c>
      <c r="P59" s="38"/>
      <c r="Q59" s="38"/>
      <c r="R59" s="37">
        <f t="shared" si="5"/>
        <v>0</v>
      </c>
      <c r="S59" s="38"/>
      <c r="U59" s="37">
        <f t="shared" si="1"/>
        <v>0</v>
      </c>
    </row>
    <row r="60" spans="1:21">
      <c r="A60" s="11" t="s">
        <v>181</v>
      </c>
      <c r="B60" s="38">
        <v>6</v>
      </c>
      <c r="C60" s="37">
        <f t="shared" si="3"/>
        <v>0.32137118371719336</v>
      </c>
      <c r="D60" s="38"/>
      <c r="E60" s="38">
        <v>2</v>
      </c>
      <c r="F60" s="37">
        <f t="shared" si="6"/>
        <v>0.39215686274509803</v>
      </c>
      <c r="G60" s="38"/>
      <c r="H60" s="38">
        <v>0</v>
      </c>
      <c r="I60" s="37">
        <f t="shared" si="2"/>
        <v>0</v>
      </c>
      <c r="J60" s="38"/>
      <c r="K60" s="38">
        <v>0</v>
      </c>
      <c r="L60" s="37">
        <f t="shared" si="4"/>
        <v>0</v>
      </c>
      <c r="M60" s="38"/>
      <c r="N60" s="38">
        <v>0</v>
      </c>
      <c r="O60" s="37">
        <f t="shared" si="0"/>
        <v>0</v>
      </c>
      <c r="P60" s="38"/>
      <c r="Q60" s="38">
        <v>2</v>
      </c>
      <c r="R60" s="37">
        <f t="shared" si="5"/>
        <v>0.30075187969924816</v>
      </c>
      <c r="S60" s="38"/>
      <c r="T60" s="38">
        <v>0</v>
      </c>
      <c r="U60" s="37">
        <f t="shared" si="1"/>
        <v>0</v>
      </c>
    </row>
    <row r="61" spans="1:21">
      <c r="A61" s="11" t="s">
        <v>182</v>
      </c>
      <c r="B61" s="38">
        <v>2</v>
      </c>
      <c r="C61" s="37">
        <f t="shared" si="3"/>
        <v>0.10712372790573112</v>
      </c>
      <c r="D61" s="38"/>
      <c r="E61" s="38">
        <v>0</v>
      </c>
      <c r="F61" s="37">
        <f t="shared" si="6"/>
        <v>0</v>
      </c>
      <c r="G61" s="38"/>
      <c r="H61" s="38">
        <v>0</v>
      </c>
      <c r="I61" s="37">
        <f t="shared" si="2"/>
        <v>0</v>
      </c>
      <c r="J61" s="38"/>
      <c r="K61" s="38">
        <v>0</v>
      </c>
      <c r="L61" s="37">
        <f t="shared" si="4"/>
        <v>0</v>
      </c>
      <c r="M61" s="38"/>
      <c r="N61" s="38">
        <v>0</v>
      </c>
      <c r="O61" s="37">
        <f t="shared" si="0"/>
        <v>0</v>
      </c>
      <c r="P61" s="38"/>
      <c r="Q61" s="38">
        <v>1</v>
      </c>
      <c r="R61" s="37">
        <f t="shared" si="5"/>
        <v>0.15037593984962408</v>
      </c>
      <c r="S61" s="38"/>
      <c r="T61" s="38">
        <v>0</v>
      </c>
      <c r="U61" s="37">
        <f t="shared" si="1"/>
        <v>0</v>
      </c>
    </row>
    <row r="62" spans="1:21">
      <c r="B62" s="64"/>
      <c r="C62" s="37" t="str">
        <f t="shared" si="3"/>
        <v/>
      </c>
      <c r="E62" s="65"/>
      <c r="F62" s="37" t="str">
        <f t="shared" si="6"/>
        <v/>
      </c>
      <c r="G62" s="37"/>
      <c r="H62" s="37"/>
      <c r="I62" s="37" t="str">
        <f t="shared" si="2"/>
        <v/>
      </c>
      <c r="J62" s="37"/>
      <c r="K62" s="11"/>
      <c r="L62" s="37" t="str">
        <f t="shared" si="4"/>
        <v/>
      </c>
      <c r="O62" s="37" t="str">
        <f t="shared" si="0"/>
        <v/>
      </c>
      <c r="Q62" s="38"/>
      <c r="R62" s="37" t="str">
        <f t="shared" si="5"/>
        <v/>
      </c>
      <c r="T62" s="65"/>
      <c r="U62" s="37" t="str">
        <f t="shared" si="1"/>
        <v/>
      </c>
    </row>
    <row r="63" spans="1:21">
      <c r="A63" s="16" t="s">
        <v>183</v>
      </c>
      <c r="B63" s="61">
        <f>SUM(B65+B73+B75)</f>
        <v>72</v>
      </c>
      <c r="C63" s="62">
        <f t="shared" si="3"/>
        <v>3.8564542046063202</v>
      </c>
      <c r="D63" s="16"/>
      <c r="E63" s="63">
        <f>SUM(E65+E73+E75)</f>
        <v>17</v>
      </c>
      <c r="F63" s="62">
        <f t="shared" si="6"/>
        <v>3.3333333333333335</v>
      </c>
      <c r="G63" s="62"/>
      <c r="H63" s="61">
        <f>SUM(H65+H73+H75)</f>
        <v>0</v>
      </c>
      <c r="I63" s="62">
        <f t="shared" si="2"/>
        <v>0</v>
      </c>
      <c r="J63" s="62"/>
      <c r="K63" s="63">
        <f>SUM(K65+K73+K75)</f>
        <v>1</v>
      </c>
      <c r="L63" s="62">
        <f t="shared" si="4"/>
        <v>2.8571428571428572</v>
      </c>
      <c r="M63" s="16"/>
      <c r="N63" s="63">
        <f>SUM(N65+N73+N75)</f>
        <v>19</v>
      </c>
      <c r="O63" s="62">
        <f t="shared" si="0"/>
        <v>3.8229376257545273</v>
      </c>
      <c r="P63" s="16"/>
      <c r="Q63" s="63">
        <f>SUM(Q65+Q73+Q75)</f>
        <v>22</v>
      </c>
      <c r="R63" s="62">
        <f t="shared" si="5"/>
        <v>3.3082706766917291</v>
      </c>
      <c r="S63" s="16"/>
      <c r="T63" s="63">
        <f>SUM(T65+T73+T75)</f>
        <v>0</v>
      </c>
      <c r="U63" s="62">
        <f t="shared" si="1"/>
        <v>0</v>
      </c>
    </row>
    <row r="64" spans="1:21">
      <c r="B64" s="64"/>
      <c r="C64" s="37" t="str">
        <f t="shared" si="3"/>
        <v/>
      </c>
      <c r="E64" s="65"/>
      <c r="F64" s="37" t="str">
        <f t="shared" si="6"/>
        <v/>
      </c>
      <c r="G64" s="37"/>
      <c r="H64" s="37"/>
      <c r="I64" s="37" t="str">
        <f t="shared" si="2"/>
        <v/>
      </c>
      <c r="J64" s="37"/>
      <c r="K64" s="11"/>
      <c r="L64" s="37" t="str">
        <f t="shared" si="4"/>
        <v/>
      </c>
      <c r="O64" s="37" t="str">
        <f t="shared" si="0"/>
        <v/>
      </c>
      <c r="Q64" s="38"/>
      <c r="R64" s="37" t="str">
        <f t="shared" si="5"/>
        <v/>
      </c>
      <c r="T64" s="65"/>
      <c r="U64" s="37" t="str">
        <f t="shared" si="1"/>
        <v/>
      </c>
    </row>
    <row r="65" spans="1:21">
      <c r="A65" s="11" t="s">
        <v>184</v>
      </c>
      <c r="B65" s="64">
        <f>SUM(B66:B71)</f>
        <v>39</v>
      </c>
      <c r="C65" s="37">
        <f t="shared" si="3"/>
        <v>2.0889126941617571</v>
      </c>
      <c r="E65" s="65">
        <f>SUM(E66:E71)</f>
        <v>12</v>
      </c>
      <c r="F65" s="37">
        <f t="shared" si="6"/>
        <v>2.3529411764705883</v>
      </c>
      <c r="G65" s="37"/>
      <c r="H65" s="65">
        <f>SUM(H66:H71)</f>
        <v>0</v>
      </c>
      <c r="I65" s="37">
        <f t="shared" si="2"/>
        <v>0</v>
      </c>
      <c r="J65" s="37"/>
      <c r="K65" s="11">
        <f>SUM(K66:K71)</f>
        <v>1</v>
      </c>
      <c r="L65" s="37">
        <f t="shared" si="4"/>
        <v>2.8571428571428572</v>
      </c>
      <c r="N65" s="11">
        <f>SUM(N66:N71)</f>
        <v>10</v>
      </c>
      <c r="O65" s="37">
        <f t="shared" si="0"/>
        <v>2.0120724346076457</v>
      </c>
      <c r="Q65" s="11">
        <f>SUM(Q66:Q71)</f>
        <v>9</v>
      </c>
      <c r="R65" s="37">
        <f t="shared" si="5"/>
        <v>1.3533834586466165</v>
      </c>
      <c r="T65" s="65">
        <f>SUM(T66:T71)</f>
        <v>0</v>
      </c>
      <c r="U65" s="37">
        <f t="shared" si="1"/>
        <v>0</v>
      </c>
    </row>
    <row r="66" spans="1:21" hidden="1">
      <c r="A66" s="11" t="s">
        <v>185</v>
      </c>
      <c r="B66" s="38"/>
      <c r="C66" s="37">
        <f t="shared" si="3"/>
        <v>0</v>
      </c>
      <c r="D66" s="38"/>
      <c r="E66" s="38"/>
      <c r="F66" s="37">
        <f t="shared" si="6"/>
        <v>0</v>
      </c>
      <c r="G66" s="38"/>
      <c r="H66" s="38"/>
      <c r="I66" s="37">
        <f t="shared" si="2"/>
        <v>0</v>
      </c>
      <c r="J66" s="38"/>
      <c r="K66" s="38"/>
      <c r="L66" s="37">
        <f t="shared" si="4"/>
        <v>0</v>
      </c>
      <c r="M66" s="38"/>
      <c r="N66" s="38"/>
      <c r="O66" s="37">
        <f t="shared" si="0"/>
        <v>0</v>
      </c>
      <c r="P66" s="38"/>
      <c r="Q66" s="38"/>
      <c r="R66" s="37">
        <f t="shared" si="5"/>
        <v>0</v>
      </c>
      <c r="S66" s="38"/>
      <c r="U66" s="37">
        <f t="shared" si="1"/>
        <v>0</v>
      </c>
    </row>
    <row r="67" spans="1:21">
      <c r="A67" s="11" t="s">
        <v>186</v>
      </c>
      <c r="B67" s="38">
        <v>14</v>
      </c>
      <c r="C67" s="37">
        <f t="shared" si="3"/>
        <v>0.74986609534011783</v>
      </c>
      <c r="D67" s="38"/>
      <c r="E67" s="38">
        <v>5</v>
      </c>
      <c r="F67" s="37">
        <f t="shared" si="6"/>
        <v>0.98039215686274506</v>
      </c>
      <c r="G67" s="38"/>
      <c r="H67" s="38">
        <v>0</v>
      </c>
      <c r="I67" s="37">
        <f t="shared" si="2"/>
        <v>0</v>
      </c>
      <c r="J67" s="38"/>
      <c r="K67" s="38">
        <v>0</v>
      </c>
      <c r="L67" s="37">
        <f t="shared" si="4"/>
        <v>0</v>
      </c>
      <c r="M67" s="38"/>
      <c r="N67" s="38">
        <v>6</v>
      </c>
      <c r="O67" s="37">
        <f t="shared" si="0"/>
        <v>1.2072434607645874</v>
      </c>
      <c r="P67" s="38"/>
      <c r="Q67" s="38">
        <v>4</v>
      </c>
      <c r="R67" s="37">
        <f t="shared" si="5"/>
        <v>0.60150375939849632</v>
      </c>
      <c r="S67" s="38"/>
      <c r="T67" s="38">
        <v>0</v>
      </c>
      <c r="U67" s="37">
        <f t="shared" si="1"/>
        <v>0</v>
      </c>
    </row>
    <row r="68" spans="1:21">
      <c r="A68" s="11" t="s">
        <v>187</v>
      </c>
      <c r="B68" s="38">
        <v>4</v>
      </c>
      <c r="C68" s="37">
        <f t="shared" si="3"/>
        <v>0.21424745581146223</v>
      </c>
      <c r="D68" s="38"/>
      <c r="E68" s="38">
        <v>0</v>
      </c>
      <c r="F68" s="37">
        <f t="shared" si="6"/>
        <v>0</v>
      </c>
      <c r="G68" s="38"/>
      <c r="H68" s="38">
        <v>0</v>
      </c>
      <c r="I68" s="37">
        <f t="shared" si="2"/>
        <v>0</v>
      </c>
      <c r="J68" s="38"/>
      <c r="K68" s="38">
        <v>0</v>
      </c>
      <c r="L68" s="37">
        <f t="shared" si="4"/>
        <v>0</v>
      </c>
      <c r="M68" s="38"/>
      <c r="N68" s="38">
        <v>0</v>
      </c>
      <c r="O68" s="37">
        <f t="shared" si="0"/>
        <v>0</v>
      </c>
      <c r="P68" s="38"/>
      <c r="Q68" s="38">
        <v>1</v>
      </c>
      <c r="R68" s="37">
        <f t="shared" si="5"/>
        <v>0.15037593984962408</v>
      </c>
      <c r="S68" s="38"/>
      <c r="T68" s="38">
        <v>0</v>
      </c>
      <c r="U68" s="37">
        <f t="shared" si="1"/>
        <v>0</v>
      </c>
    </row>
    <row r="69" spans="1:21">
      <c r="A69" s="11" t="s">
        <v>188</v>
      </c>
      <c r="B69" s="38">
        <v>7</v>
      </c>
      <c r="C69" s="37">
        <f t="shared" si="3"/>
        <v>0.37493304767005892</v>
      </c>
      <c r="D69" s="38"/>
      <c r="E69" s="38">
        <v>1</v>
      </c>
      <c r="F69" s="37">
        <f t="shared" si="6"/>
        <v>0.19607843137254902</v>
      </c>
      <c r="G69" s="38"/>
      <c r="H69" s="38">
        <v>0</v>
      </c>
      <c r="I69" s="37">
        <f t="shared" si="2"/>
        <v>0</v>
      </c>
      <c r="J69" s="38"/>
      <c r="K69" s="38">
        <v>0</v>
      </c>
      <c r="L69" s="37">
        <f t="shared" si="4"/>
        <v>0</v>
      </c>
      <c r="M69" s="38"/>
      <c r="N69" s="38">
        <v>1</v>
      </c>
      <c r="O69" s="37">
        <f t="shared" si="0"/>
        <v>0.2012072434607646</v>
      </c>
      <c r="P69" s="38"/>
      <c r="Q69" s="38">
        <v>1</v>
      </c>
      <c r="R69" s="37">
        <f t="shared" si="5"/>
        <v>0.15037593984962408</v>
      </c>
      <c r="S69" s="38"/>
      <c r="T69" s="38">
        <v>0</v>
      </c>
      <c r="U69" s="37">
        <f t="shared" si="1"/>
        <v>0</v>
      </c>
    </row>
    <row r="70" spans="1:21">
      <c r="A70" s="11" t="s">
        <v>189</v>
      </c>
      <c r="B70" s="38">
        <v>7</v>
      </c>
      <c r="C70" s="37">
        <f t="shared" si="3"/>
        <v>0.37493304767005892</v>
      </c>
      <c r="D70" s="38"/>
      <c r="E70" s="38">
        <v>4</v>
      </c>
      <c r="F70" s="37">
        <f t="shared" si="6"/>
        <v>0.78431372549019607</v>
      </c>
      <c r="G70" s="38"/>
      <c r="H70" s="38">
        <v>0</v>
      </c>
      <c r="I70" s="37">
        <f t="shared" si="2"/>
        <v>0</v>
      </c>
      <c r="J70" s="38"/>
      <c r="K70" s="38">
        <v>0</v>
      </c>
      <c r="L70" s="37">
        <f t="shared" si="4"/>
        <v>0</v>
      </c>
      <c r="M70" s="38"/>
      <c r="N70" s="38">
        <v>2</v>
      </c>
      <c r="O70" s="37">
        <f t="shared" si="0"/>
        <v>0.4024144869215292</v>
      </c>
      <c r="P70" s="38"/>
      <c r="Q70" s="38">
        <v>1</v>
      </c>
      <c r="R70" s="37">
        <f t="shared" si="5"/>
        <v>0.15037593984962408</v>
      </c>
      <c r="S70" s="38"/>
      <c r="T70" s="38">
        <v>0</v>
      </c>
      <c r="U70" s="37">
        <f t="shared" si="1"/>
        <v>0</v>
      </c>
    </row>
    <row r="71" spans="1:21">
      <c r="A71" s="11" t="s">
        <v>190</v>
      </c>
      <c r="B71" s="38">
        <v>7</v>
      </c>
      <c r="C71" s="37">
        <f t="shared" si="3"/>
        <v>0.37493304767005892</v>
      </c>
      <c r="D71" s="38"/>
      <c r="E71" s="38">
        <v>2</v>
      </c>
      <c r="F71" s="37">
        <f t="shared" si="6"/>
        <v>0.39215686274509803</v>
      </c>
      <c r="G71" s="38"/>
      <c r="H71" s="38">
        <v>0</v>
      </c>
      <c r="I71" s="37">
        <f t="shared" si="2"/>
        <v>0</v>
      </c>
      <c r="J71" s="38"/>
      <c r="K71" s="38">
        <v>1</v>
      </c>
      <c r="L71" s="37">
        <f t="shared" si="4"/>
        <v>2.8571428571428572</v>
      </c>
      <c r="M71" s="38"/>
      <c r="N71" s="38">
        <v>1</v>
      </c>
      <c r="O71" s="37">
        <f t="shared" si="0"/>
        <v>0.2012072434607646</v>
      </c>
      <c r="P71" s="38"/>
      <c r="Q71" s="38">
        <v>2</v>
      </c>
      <c r="R71" s="37">
        <f t="shared" si="5"/>
        <v>0.30075187969924816</v>
      </c>
      <c r="S71" s="38"/>
      <c r="T71" s="38">
        <v>0</v>
      </c>
      <c r="U71" s="37">
        <f t="shared" si="1"/>
        <v>0</v>
      </c>
    </row>
    <row r="72" spans="1:21">
      <c r="B72" s="38"/>
      <c r="C72" s="37" t="str">
        <f t="shared" si="3"/>
        <v/>
      </c>
      <c r="D72" s="38"/>
      <c r="E72" s="38"/>
      <c r="F72" s="37" t="str">
        <f t="shared" si="6"/>
        <v/>
      </c>
      <c r="G72" s="38"/>
      <c r="H72" s="38"/>
      <c r="I72" s="37" t="str">
        <f t="shared" si="2"/>
        <v/>
      </c>
      <c r="J72" s="38"/>
      <c r="K72" s="38"/>
      <c r="L72" s="37" t="str">
        <f t="shared" si="4"/>
        <v/>
      </c>
      <c r="M72" s="38"/>
      <c r="N72" s="38"/>
      <c r="O72" s="37" t="str">
        <f t="shared" si="0"/>
        <v/>
      </c>
      <c r="P72" s="38"/>
      <c r="Q72" s="38"/>
      <c r="R72" s="37" t="str">
        <f t="shared" si="5"/>
        <v/>
      </c>
      <c r="S72" s="38"/>
      <c r="U72" s="37" t="str">
        <f t="shared" si="1"/>
        <v/>
      </c>
    </row>
    <row r="73" spans="1:21">
      <c r="A73" s="11" t="s">
        <v>191</v>
      </c>
      <c r="B73" s="38">
        <v>8</v>
      </c>
      <c r="C73" s="37">
        <f t="shared" si="3"/>
        <v>0.42849491162292447</v>
      </c>
      <c r="D73" s="38"/>
      <c r="E73" s="38">
        <v>0</v>
      </c>
      <c r="F73" s="37">
        <f t="shared" si="6"/>
        <v>0</v>
      </c>
      <c r="G73" s="38"/>
      <c r="H73" s="38">
        <v>0</v>
      </c>
      <c r="I73" s="37">
        <f t="shared" si="2"/>
        <v>0</v>
      </c>
      <c r="J73" s="38"/>
      <c r="K73" s="38">
        <v>0</v>
      </c>
      <c r="L73" s="37">
        <f t="shared" si="4"/>
        <v>0</v>
      </c>
      <c r="M73" s="38"/>
      <c r="N73" s="38">
        <v>2</v>
      </c>
      <c r="O73" s="37">
        <f t="shared" si="0"/>
        <v>0.4024144869215292</v>
      </c>
      <c r="P73" s="38"/>
      <c r="Q73" s="38">
        <v>7</v>
      </c>
      <c r="R73" s="37">
        <f t="shared" si="5"/>
        <v>1.0526315789473684</v>
      </c>
      <c r="S73" s="38"/>
      <c r="T73" s="38">
        <v>0</v>
      </c>
      <c r="U73" s="37">
        <f t="shared" si="1"/>
        <v>0</v>
      </c>
    </row>
    <row r="74" spans="1:21">
      <c r="B74" s="38"/>
      <c r="C74" s="37" t="str">
        <f t="shared" si="3"/>
        <v/>
      </c>
      <c r="D74" s="38"/>
      <c r="E74" s="38"/>
      <c r="F74" s="37" t="str">
        <f t="shared" si="6"/>
        <v/>
      </c>
      <c r="G74" s="38"/>
      <c r="H74" s="38"/>
      <c r="I74" s="37" t="str">
        <f t="shared" si="2"/>
        <v/>
      </c>
      <c r="J74" s="38"/>
      <c r="K74" s="38"/>
      <c r="L74" s="37" t="str">
        <f t="shared" si="4"/>
        <v/>
      </c>
      <c r="M74" s="38"/>
      <c r="N74" s="38"/>
      <c r="O74" s="37" t="str">
        <f t="shared" si="0"/>
        <v/>
      </c>
      <c r="P74" s="38"/>
      <c r="Q74" s="38"/>
      <c r="R74" s="37" t="str">
        <f t="shared" si="5"/>
        <v/>
      </c>
      <c r="S74" s="38"/>
      <c r="U74" s="37" t="str">
        <f t="shared" si="1"/>
        <v/>
      </c>
    </row>
    <row r="75" spans="1:21">
      <c r="A75" s="11" t="s">
        <v>192</v>
      </c>
      <c r="B75" s="38">
        <v>25</v>
      </c>
      <c r="C75" s="37">
        <f t="shared" si="3"/>
        <v>1.3390465988216389</v>
      </c>
      <c r="D75" s="38"/>
      <c r="E75" s="38">
        <v>5</v>
      </c>
      <c r="F75" s="37">
        <f t="shared" si="6"/>
        <v>0.98039215686274506</v>
      </c>
      <c r="G75" s="38"/>
      <c r="H75" s="38">
        <v>0</v>
      </c>
      <c r="I75" s="37">
        <f t="shared" si="2"/>
        <v>0</v>
      </c>
      <c r="J75" s="38"/>
      <c r="K75" s="38">
        <v>0</v>
      </c>
      <c r="L75" s="37">
        <f t="shared" si="4"/>
        <v>0</v>
      </c>
      <c r="M75" s="38"/>
      <c r="N75" s="38">
        <v>7</v>
      </c>
      <c r="O75" s="37">
        <f t="shared" ref="O75:O89" si="7">IF(A75&lt;&gt;0,N75/$N$10*100,"")</f>
        <v>1.4084507042253522</v>
      </c>
      <c r="P75" s="38"/>
      <c r="Q75" s="38">
        <v>6</v>
      </c>
      <c r="R75" s="37">
        <f t="shared" si="5"/>
        <v>0.90225563909774442</v>
      </c>
      <c r="S75" s="38"/>
      <c r="T75" s="38">
        <v>0</v>
      </c>
      <c r="U75" s="37">
        <f t="shared" ref="U75:U89" si="8">IF(A75&lt;&gt;0,T75/$T$10*100,"")</f>
        <v>0</v>
      </c>
    </row>
    <row r="76" spans="1:21">
      <c r="A76" s="38"/>
      <c r="B76" s="38"/>
      <c r="C76" s="37" t="str">
        <f t="shared" si="3"/>
        <v/>
      </c>
      <c r="D76" s="38"/>
      <c r="E76" s="38"/>
      <c r="F76" s="37" t="str">
        <f t="shared" si="6"/>
        <v/>
      </c>
      <c r="G76" s="38"/>
      <c r="H76" s="38"/>
      <c r="I76" s="37" t="str">
        <f t="shared" si="2"/>
        <v/>
      </c>
      <c r="J76" s="38"/>
      <c r="K76" s="38"/>
      <c r="L76" s="37" t="str">
        <f t="shared" si="4"/>
        <v/>
      </c>
      <c r="M76" s="38"/>
      <c r="N76" s="38"/>
      <c r="O76" s="37" t="str">
        <f t="shared" si="7"/>
        <v/>
      </c>
      <c r="P76" s="38"/>
      <c r="Q76" s="38"/>
      <c r="R76" s="37" t="str">
        <f t="shared" si="5"/>
        <v/>
      </c>
      <c r="S76" s="38"/>
      <c r="U76" s="37" t="str">
        <f t="shared" si="8"/>
        <v/>
      </c>
    </row>
    <row r="77" spans="1:21">
      <c r="A77" s="16" t="s">
        <v>193</v>
      </c>
      <c r="B77" s="61">
        <f>SUM(B79)</f>
        <v>107</v>
      </c>
      <c r="C77" s="62">
        <f t="shared" si="3"/>
        <v>5.731119442956615</v>
      </c>
      <c r="D77" s="16"/>
      <c r="E77" s="63">
        <f>SUM(E79)</f>
        <v>36</v>
      </c>
      <c r="F77" s="62">
        <f t="shared" si="6"/>
        <v>7.0588235294117645</v>
      </c>
      <c r="G77" s="62"/>
      <c r="H77" s="63">
        <f>SUM(H79)</f>
        <v>0</v>
      </c>
      <c r="I77" s="62">
        <f t="shared" ref="I77:I89" si="9">IF($A77&lt;&gt;0,H77/H$10*100,"")</f>
        <v>0</v>
      </c>
      <c r="J77" s="62"/>
      <c r="K77" s="16">
        <f>SUM(K79)</f>
        <v>0</v>
      </c>
      <c r="L77" s="62">
        <f t="shared" si="4"/>
        <v>0</v>
      </c>
      <c r="M77" s="16"/>
      <c r="N77" s="16">
        <f>SUM(N79)</f>
        <v>40</v>
      </c>
      <c r="O77" s="62">
        <f t="shared" si="7"/>
        <v>8.0482897384305829</v>
      </c>
      <c r="P77" s="16"/>
      <c r="Q77" s="16">
        <f>SUM(Q79)</f>
        <v>34</v>
      </c>
      <c r="R77" s="62">
        <f t="shared" si="5"/>
        <v>5.1127819548872182</v>
      </c>
      <c r="S77" s="16"/>
      <c r="T77" s="16">
        <f>SUM(T79)</f>
        <v>3</v>
      </c>
      <c r="U77" s="62">
        <f t="shared" si="8"/>
        <v>13.043478260869565</v>
      </c>
    </row>
    <row r="78" spans="1:21">
      <c r="B78" s="64"/>
      <c r="C78" s="37" t="str">
        <f t="shared" ref="C78:C97" si="10">IF($A78&lt;&gt;0,B78/B$10*100,"")</f>
        <v/>
      </c>
      <c r="E78" s="65"/>
      <c r="F78" s="37" t="str">
        <f t="shared" si="6"/>
        <v/>
      </c>
      <c r="G78" s="37"/>
      <c r="H78" s="37"/>
      <c r="I78" s="37" t="str">
        <f t="shared" si="9"/>
        <v/>
      </c>
      <c r="J78" s="37"/>
      <c r="K78" s="11"/>
      <c r="L78" s="37" t="str">
        <f t="shared" ref="L78:L89" si="11">IF($A78&lt;&gt;0,K78/K$10*100,"")</f>
        <v/>
      </c>
      <c r="O78" s="37" t="str">
        <f t="shared" si="7"/>
        <v/>
      </c>
      <c r="Q78" s="38"/>
      <c r="R78" s="37" t="str">
        <f t="shared" ref="R78:R89" si="12">IF($A78&lt;&gt;0,Q78/Q$10*100,"")</f>
        <v/>
      </c>
      <c r="U78" s="37" t="str">
        <f t="shared" si="8"/>
        <v/>
      </c>
    </row>
    <row r="79" spans="1:21">
      <c r="A79" s="11" t="s">
        <v>194</v>
      </c>
      <c r="B79" s="64">
        <f>SUM(B80:B89)</f>
        <v>107</v>
      </c>
      <c r="C79" s="37">
        <f t="shared" si="10"/>
        <v>5.731119442956615</v>
      </c>
      <c r="E79" s="65">
        <f>SUM(E80:E89)</f>
        <v>36</v>
      </c>
      <c r="F79" s="37">
        <f t="shared" si="6"/>
        <v>7.0588235294117645</v>
      </c>
      <c r="G79" s="37"/>
      <c r="H79" s="65">
        <f>SUM(H80:H89)</f>
        <v>0</v>
      </c>
      <c r="I79" s="37">
        <f t="shared" si="9"/>
        <v>0</v>
      </c>
      <c r="J79" s="37"/>
      <c r="K79" s="11">
        <f>SUM(K80:K89)</f>
        <v>0</v>
      </c>
      <c r="L79" s="37">
        <f t="shared" si="11"/>
        <v>0</v>
      </c>
      <c r="N79" s="11">
        <f>SUM(N80:N89)</f>
        <v>40</v>
      </c>
      <c r="O79" s="37">
        <f t="shared" si="7"/>
        <v>8.0482897384305829</v>
      </c>
      <c r="Q79" s="11">
        <f>SUM(Q80:Q89)</f>
        <v>34</v>
      </c>
      <c r="R79" s="37">
        <f t="shared" si="12"/>
        <v>5.1127819548872182</v>
      </c>
      <c r="T79" s="11">
        <f>SUM(T80:T89)</f>
        <v>3</v>
      </c>
      <c r="U79" s="37">
        <f t="shared" si="8"/>
        <v>13.043478260869565</v>
      </c>
    </row>
    <row r="80" spans="1:21" hidden="1">
      <c r="A80" s="11" t="s">
        <v>195</v>
      </c>
      <c r="C80" s="37">
        <f t="shared" si="10"/>
        <v>0</v>
      </c>
      <c r="F80" s="37">
        <f t="shared" ref="F80:F89" si="13">IF($A80&lt;&gt;0,E80/E$10*100,"")</f>
        <v>0</v>
      </c>
      <c r="I80" s="37">
        <f t="shared" si="9"/>
        <v>0</v>
      </c>
      <c r="K80" s="11"/>
      <c r="L80" s="37">
        <f t="shared" si="11"/>
        <v>0</v>
      </c>
      <c r="O80" s="37">
        <f t="shared" si="7"/>
        <v>0</v>
      </c>
      <c r="R80" s="37">
        <f t="shared" si="12"/>
        <v>0</v>
      </c>
      <c r="T80" s="11"/>
      <c r="U80" s="37">
        <f t="shared" si="8"/>
        <v>0</v>
      </c>
    </row>
    <row r="81" spans="1:21">
      <c r="A81" s="11" t="s">
        <v>196</v>
      </c>
      <c r="B81" s="38">
        <v>26</v>
      </c>
      <c r="C81" s="37">
        <f t="shared" si="10"/>
        <v>1.3926084627745046</v>
      </c>
      <c r="D81" s="38"/>
      <c r="E81" s="38">
        <v>10</v>
      </c>
      <c r="F81" s="37">
        <f t="shared" si="13"/>
        <v>1.9607843137254901</v>
      </c>
      <c r="G81" s="38"/>
      <c r="H81" s="38">
        <v>0</v>
      </c>
      <c r="I81" s="37">
        <f t="shared" si="9"/>
        <v>0</v>
      </c>
      <c r="J81" s="38"/>
      <c r="K81" s="38">
        <v>0</v>
      </c>
      <c r="L81" s="37">
        <f t="shared" si="11"/>
        <v>0</v>
      </c>
      <c r="M81" s="38"/>
      <c r="N81" s="38">
        <v>12</v>
      </c>
      <c r="O81" s="37">
        <f t="shared" si="7"/>
        <v>2.4144869215291749</v>
      </c>
      <c r="P81" s="38"/>
      <c r="Q81" s="38">
        <v>4</v>
      </c>
      <c r="R81" s="37">
        <f t="shared" si="12"/>
        <v>0.60150375939849632</v>
      </c>
      <c r="S81" s="38"/>
      <c r="T81" s="38">
        <v>0</v>
      </c>
      <c r="U81" s="37">
        <f t="shared" si="8"/>
        <v>0</v>
      </c>
    </row>
    <row r="82" spans="1:21">
      <c r="A82" s="11" t="s">
        <v>197</v>
      </c>
      <c r="B82" s="38">
        <v>20</v>
      </c>
      <c r="C82" s="37">
        <f t="shared" si="10"/>
        <v>1.0712372790573113</v>
      </c>
      <c r="D82" s="38"/>
      <c r="E82" s="38">
        <v>8</v>
      </c>
      <c r="F82" s="37">
        <f t="shared" si="13"/>
        <v>1.5686274509803921</v>
      </c>
      <c r="G82" s="38"/>
      <c r="H82" s="38">
        <v>0</v>
      </c>
      <c r="I82" s="37">
        <f t="shared" si="9"/>
        <v>0</v>
      </c>
      <c r="J82" s="38"/>
      <c r="K82" s="38">
        <v>0</v>
      </c>
      <c r="L82" s="37">
        <f t="shared" si="11"/>
        <v>0</v>
      </c>
      <c r="M82" s="38"/>
      <c r="N82" s="38">
        <v>10</v>
      </c>
      <c r="O82" s="37">
        <f t="shared" si="7"/>
        <v>2.0120724346076457</v>
      </c>
      <c r="P82" s="38"/>
      <c r="Q82" s="38">
        <v>7</v>
      </c>
      <c r="R82" s="37">
        <f t="shared" si="12"/>
        <v>1.0526315789473684</v>
      </c>
      <c r="S82" s="38"/>
      <c r="T82" s="38">
        <v>1</v>
      </c>
      <c r="U82" s="37">
        <f t="shared" si="8"/>
        <v>4.3478260869565215</v>
      </c>
    </row>
    <row r="83" spans="1:21">
      <c r="A83" s="11" t="s">
        <v>198</v>
      </c>
      <c r="B83" s="38">
        <v>13</v>
      </c>
      <c r="C83" s="37">
        <f t="shared" si="10"/>
        <v>0.69630423138725228</v>
      </c>
      <c r="D83" s="38"/>
      <c r="E83" s="38">
        <v>4</v>
      </c>
      <c r="F83" s="37">
        <f t="shared" si="13"/>
        <v>0.78431372549019607</v>
      </c>
      <c r="G83" s="38"/>
      <c r="H83" s="38">
        <v>0</v>
      </c>
      <c r="I83" s="37">
        <f t="shared" si="9"/>
        <v>0</v>
      </c>
      <c r="J83" s="38"/>
      <c r="K83" s="38">
        <v>0</v>
      </c>
      <c r="L83" s="37">
        <f t="shared" si="11"/>
        <v>0</v>
      </c>
      <c r="M83" s="38"/>
      <c r="N83" s="38">
        <v>2</v>
      </c>
      <c r="O83" s="37">
        <f t="shared" si="7"/>
        <v>0.4024144869215292</v>
      </c>
      <c r="P83" s="38"/>
      <c r="Q83" s="38">
        <v>3</v>
      </c>
      <c r="R83" s="37">
        <f t="shared" si="12"/>
        <v>0.45112781954887221</v>
      </c>
      <c r="S83" s="38"/>
      <c r="T83" s="38">
        <v>0</v>
      </c>
      <c r="U83" s="37">
        <f t="shared" si="8"/>
        <v>0</v>
      </c>
    </row>
    <row r="84" spans="1:21" hidden="1">
      <c r="A84" s="11" t="s">
        <v>199</v>
      </c>
      <c r="B84" s="38"/>
      <c r="C84" s="37">
        <f t="shared" si="10"/>
        <v>0</v>
      </c>
      <c r="D84" s="38"/>
      <c r="E84" s="38"/>
      <c r="F84" s="37">
        <f t="shared" si="13"/>
        <v>0</v>
      </c>
      <c r="G84" s="38"/>
      <c r="H84" s="38"/>
      <c r="I84" s="37">
        <f t="shared" si="9"/>
        <v>0</v>
      </c>
      <c r="J84" s="38"/>
      <c r="K84" s="38"/>
      <c r="L84" s="37">
        <f t="shared" si="11"/>
        <v>0</v>
      </c>
      <c r="M84" s="38"/>
      <c r="N84" s="38"/>
      <c r="O84" s="37">
        <f t="shared" si="7"/>
        <v>0</v>
      </c>
      <c r="P84" s="38"/>
      <c r="Q84" s="38"/>
      <c r="R84" s="37">
        <f t="shared" si="12"/>
        <v>0</v>
      </c>
      <c r="S84" s="38"/>
      <c r="U84" s="37">
        <f t="shared" si="8"/>
        <v>0</v>
      </c>
    </row>
    <row r="85" spans="1:21">
      <c r="A85" s="11" t="s">
        <v>200</v>
      </c>
      <c r="B85" s="38">
        <v>7</v>
      </c>
      <c r="C85" s="37">
        <f t="shared" si="10"/>
        <v>0.37493304767005892</v>
      </c>
      <c r="D85" s="38"/>
      <c r="E85" s="38">
        <v>1</v>
      </c>
      <c r="F85" s="37">
        <f t="shared" si="13"/>
        <v>0.19607843137254902</v>
      </c>
      <c r="G85" s="38"/>
      <c r="H85" s="38">
        <v>0</v>
      </c>
      <c r="I85" s="37">
        <f t="shared" si="9"/>
        <v>0</v>
      </c>
      <c r="J85" s="38"/>
      <c r="K85" s="38">
        <v>0</v>
      </c>
      <c r="L85" s="37">
        <f t="shared" si="11"/>
        <v>0</v>
      </c>
      <c r="M85" s="38"/>
      <c r="N85" s="38">
        <v>2</v>
      </c>
      <c r="O85" s="37">
        <f t="shared" si="7"/>
        <v>0.4024144869215292</v>
      </c>
      <c r="P85" s="38"/>
      <c r="Q85" s="38">
        <v>5</v>
      </c>
      <c r="R85" s="37">
        <f t="shared" si="12"/>
        <v>0.75187969924812026</v>
      </c>
      <c r="S85" s="38"/>
      <c r="T85" s="38">
        <v>0</v>
      </c>
      <c r="U85" s="37">
        <f t="shared" si="8"/>
        <v>0</v>
      </c>
    </row>
    <row r="86" spans="1:21" hidden="1">
      <c r="A86" s="11" t="s">
        <v>201</v>
      </c>
      <c r="B86" s="38"/>
      <c r="C86" s="37">
        <f t="shared" si="10"/>
        <v>0</v>
      </c>
      <c r="D86" s="38"/>
      <c r="E86" s="38"/>
      <c r="F86" s="37">
        <f t="shared" si="13"/>
        <v>0</v>
      </c>
      <c r="G86" s="38"/>
      <c r="H86" s="38"/>
      <c r="I86" s="37">
        <f t="shared" si="9"/>
        <v>0</v>
      </c>
      <c r="J86" s="38"/>
      <c r="K86" s="38"/>
      <c r="L86" s="37">
        <f t="shared" si="11"/>
        <v>0</v>
      </c>
      <c r="M86" s="38"/>
      <c r="N86" s="38"/>
      <c r="O86" s="37">
        <f t="shared" si="7"/>
        <v>0</v>
      </c>
      <c r="P86" s="38"/>
      <c r="Q86" s="38"/>
      <c r="R86" s="37">
        <f t="shared" si="12"/>
        <v>0</v>
      </c>
      <c r="S86" s="38"/>
      <c r="U86" s="37">
        <f t="shared" si="8"/>
        <v>0</v>
      </c>
    </row>
    <row r="87" spans="1:21">
      <c r="A87" s="11" t="s">
        <v>202</v>
      </c>
      <c r="B87" s="38">
        <v>17</v>
      </c>
      <c r="C87" s="37">
        <f t="shared" si="10"/>
        <v>0.91055168719871449</v>
      </c>
      <c r="D87" s="38"/>
      <c r="E87" s="38">
        <v>5</v>
      </c>
      <c r="F87" s="37">
        <f t="shared" si="13"/>
        <v>0.98039215686274506</v>
      </c>
      <c r="G87" s="38"/>
      <c r="H87" s="38">
        <v>0</v>
      </c>
      <c r="I87" s="37">
        <f t="shared" si="9"/>
        <v>0</v>
      </c>
      <c r="J87" s="38"/>
      <c r="K87" s="38">
        <v>0</v>
      </c>
      <c r="L87" s="37">
        <f t="shared" si="11"/>
        <v>0</v>
      </c>
      <c r="M87" s="38"/>
      <c r="N87" s="38">
        <v>3</v>
      </c>
      <c r="O87" s="37">
        <f t="shared" si="7"/>
        <v>0.60362173038229372</v>
      </c>
      <c r="P87" s="38"/>
      <c r="Q87" s="38">
        <v>6</v>
      </c>
      <c r="R87" s="37">
        <f t="shared" si="12"/>
        <v>0.90225563909774442</v>
      </c>
      <c r="S87" s="38"/>
      <c r="T87" s="38">
        <v>1</v>
      </c>
      <c r="U87" s="37">
        <f t="shared" si="8"/>
        <v>4.3478260869565215</v>
      </c>
    </row>
    <row r="88" spans="1:21">
      <c r="A88" s="11" t="s">
        <v>203</v>
      </c>
      <c r="B88" s="38">
        <v>11</v>
      </c>
      <c r="C88" s="37">
        <f t="shared" si="10"/>
        <v>0.58918050348152118</v>
      </c>
      <c r="D88" s="38"/>
      <c r="E88" s="38">
        <v>6</v>
      </c>
      <c r="F88" s="37">
        <f t="shared" si="13"/>
        <v>1.1764705882352942</v>
      </c>
      <c r="G88" s="38"/>
      <c r="H88" s="38">
        <v>0</v>
      </c>
      <c r="I88" s="37">
        <f t="shared" si="9"/>
        <v>0</v>
      </c>
      <c r="J88" s="38"/>
      <c r="K88" s="38">
        <v>0</v>
      </c>
      <c r="L88" s="37">
        <f t="shared" si="11"/>
        <v>0</v>
      </c>
      <c r="M88" s="38"/>
      <c r="N88" s="38">
        <v>7</v>
      </c>
      <c r="O88" s="37">
        <f t="shared" si="7"/>
        <v>1.4084507042253522</v>
      </c>
      <c r="P88" s="38"/>
      <c r="Q88" s="38">
        <v>3</v>
      </c>
      <c r="R88" s="37">
        <f t="shared" si="12"/>
        <v>0.45112781954887221</v>
      </c>
      <c r="S88" s="38"/>
      <c r="T88" s="38">
        <v>0</v>
      </c>
      <c r="U88" s="37">
        <f t="shared" si="8"/>
        <v>0</v>
      </c>
    </row>
    <row r="89" spans="1:21">
      <c r="A89" s="11" t="s">
        <v>204</v>
      </c>
      <c r="B89" s="38">
        <v>13</v>
      </c>
      <c r="C89" s="37">
        <f t="shared" si="10"/>
        <v>0.69630423138725228</v>
      </c>
      <c r="D89" s="38"/>
      <c r="E89" s="38">
        <v>2</v>
      </c>
      <c r="F89" s="37">
        <f t="shared" si="13"/>
        <v>0.39215686274509803</v>
      </c>
      <c r="G89" s="38"/>
      <c r="H89" s="38">
        <v>0</v>
      </c>
      <c r="I89" s="37">
        <f t="shared" si="9"/>
        <v>0</v>
      </c>
      <c r="J89" s="38"/>
      <c r="K89" s="38">
        <v>0</v>
      </c>
      <c r="L89" s="37">
        <f t="shared" si="11"/>
        <v>0</v>
      </c>
      <c r="M89" s="38"/>
      <c r="N89" s="38">
        <v>4</v>
      </c>
      <c r="O89" s="37">
        <f t="shared" si="7"/>
        <v>0.8048289738430584</v>
      </c>
      <c r="P89" s="38"/>
      <c r="Q89" s="38">
        <v>6</v>
      </c>
      <c r="R89" s="37">
        <f t="shared" si="12"/>
        <v>0.90225563909774442</v>
      </c>
      <c r="S89" s="38"/>
      <c r="T89" s="38">
        <v>1</v>
      </c>
      <c r="U89" s="37">
        <f t="shared" si="8"/>
        <v>4.3478260869565215</v>
      </c>
    </row>
    <row r="90" spans="1:21" ht="13.8" thickBot="1">
      <c r="A90" s="56"/>
      <c r="B90" s="74"/>
      <c r="C90" s="75" t="str">
        <f t="shared" si="10"/>
        <v/>
      </c>
      <c r="D90" s="56"/>
      <c r="E90" s="76"/>
      <c r="F90" s="76"/>
      <c r="G90" s="76"/>
      <c r="H90" s="76"/>
      <c r="I90" s="76"/>
      <c r="J90" s="76"/>
      <c r="K90" s="76"/>
      <c r="L90" s="76"/>
      <c r="M90" s="76"/>
      <c r="N90" s="76"/>
      <c r="O90" s="76"/>
      <c r="P90" s="56"/>
      <c r="Q90" s="77"/>
      <c r="R90" s="75"/>
      <c r="S90" s="56"/>
      <c r="T90" s="77"/>
      <c r="U90" s="77"/>
    </row>
    <row r="91" spans="1:21">
      <c r="B91" s="78"/>
      <c r="C91" s="37" t="str">
        <f t="shared" si="10"/>
        <v/>
      </c>
      <c r="E91" s="37"/>
      <c r="F91" s="37"/>
      <c r="G91" s="37"/>
      <c r="H91" s="37"/>
      <c r="I91" s="37"/>
      <c r="J91" s="37"/>
      <c r="K91" s="37"/>
      <c r="M91" s="37"/>
      <c r="N91" s="37"/>
      <c r="O91" s="37"/>
      <c r="P91" s="37"/>
      <c r="Q91" s="37"/>
      <c r="R91" s="37"/>
      <c r="S91" s="37"/>
      <c r="T91" s="37"/>
      <c r="U91" s="37"/>
    </row>
    <row r="92" spans="1:21">
      <c r="B92" s="78"/>
      <c r="C92" s="37" t="str">
        <f t="shared" si="10"/>
        <v/>
      </c>
      <c r="E92" s="37"/>
      <c r="F92" s="37"/>
      <c r="G92" s="37"/>
      <c r="H92" s="37"/>
      <c r="I92" s="37"/>
      <c r="J92" s="37"/>
      <c r="K92" s="37"/>
      <c r="M92" s="37"/>
      <c r="N92" s="37"/>
      <c r="O92" s="37"/>
      <c r="P92" s="37"/>
      <c r="Q92" s="37"/>
      <c r="R92" s="37"/>
      <c r="S92" s="37"/>
      <c r="T92" s="37"/>
      <c r="U92" s="37"/>
    </row>
    <row r="93" spans="1:21">
      <c r="B93" s="78"/>
      <c r="C93" s="37" t="str">
        <f t="shared" si="10"/>
        <v/>
      </c>
      <c r="E93" s="37"/>
      <c r="F93" s="37"/>
      <c r="G93" s="37"/>
      <c r="H93" s="37"/>
      <c r="I93" s="37"/>
      <c r="J93" s="37"/>
      <c r="K93" s="37"/>
      <c r="M93" s="37"/>
      <c r="N93" s="37"/>
      <c r="O93" s="37"/>
      <c r="P93" s="37"/>
      <c r="Q93" s="37"/>
      <c r="R93" s="37"/>
      <c r="S93" s="37"/>
      <c r="T93" s="37"/>
      <c r="U93" s="37"/>
    </row>
    <row r="94" spans="1:21">
      <c r="B94" s="78"/>
      <c r="C94" s="37" t="str">
        <f t="shared" si="10"/>
        <v/>
      </c>
      <c r="E94" s="37"/>
      <c r="F94" s="37"/>
      <c r="G94" s="37"/>
      <c r="H94" s="37"/>
      <c r="I94" s="37"/>
      <c r="J94" s="37"/>
      <c r="K94" s="37"/>
      <c r="M94" s="37"/>
      <c r="N94" s="37"/>
      <c r="O94" s="37"/>
      <c r="P94" s="37"/>
      <c r="Q94" s="37"/>
      <c r="R94" s="37"/>
      <c r="S94" s="37"/>
      <c r="T94" s="37"/>
      <c r="U94" s="37"/>
    </row>
    <row r="95" spans="1:21">
      <c r="B95" s="78"/>
      <c r="C95" s="37" t="str">
        <f t="shared" si="10"/>
        <v/>
      </c>
      <c r="E95" s="37"/>
      <c r="F95" s="37"/>
      <c r="G95" s="37"/>
      <c r="H95" s="37"/>
      <c r="I95" s="37"/>
      <c r="J95" s="37"/>
      <c r="K95" s="37"/>
      <c r="M95" s="37"/>
      <c r="N95" s="37"/>
      <c r="O95" s="37"/>
      <c r="P95" s="37"/>
      <c r="Q95" s="37"/>
      <c r="R95" s="37"/>
      <c r="S95" s="37"/>
      <c r="T95" s="37"/>
      <c r="U95" s="37"/>
    </row>
    <row r="96" spans="1:21">
      <c r="B96" s="78"/>
      <c r="C96" s="37" t="str">
        <f t="shared" si="10"/>
        <v/>
      </c>
      <c r="E96" s="37"/>
      <c r="F96" s="37"/>
      <c r="G96" s="37"/>
      <c r="H96" s="37"/>
      <c r="I96" s="37"/>
      <c r="J96" s="37"/>
      <c r="K96" s="37"/>
      <c r="M96" s="37"/>
      <c r="N96" s="37"/>
      <c r="O96" s="37"/>
      <c r="P96" s="37"/>
      <c r="Q96" s="37"/>
      <c r="R96" s="37"/>
      <c r="S96" s="37"/>
      <c r="T96" s="37"/>
      <c r="U96" s="37"/>
    </row>
    <row r="97" spans="1:22">
      <c r="B97" s="78"/>
      <c r="C97" s="37" t="str">
        <f t="shared" si="10"/>
        <v/>
      </c>
      <c r="E97" s="37"/>
      <c r="F97" s="37"/>
      <c r="G97" s="37"/>
      <c r="H97" s="37"/>
      <c r="I97" s="37"/>
      <c r="J97" s="37"/>
      <c r="K97" s="37"/>
      <c r="M97" s="37"/>
      <c r="N97" s="37"/>
      <c r="O97" s="37"/>
      <c r="P97" s="37"/>
      <c r="Q97" s="37"/>
      <c r="R97" s="37"/>
      <c r="S97" s="37"/>
      <c r="T97" s="37"/>
      <c r="U97" s="37"/>
    </row>
    <row r="98" spans="1:22">
      <c r="B98" s="78"/>
      <c r="E98" s="37"/>
      <c r="F98" s="37"/>
      <c r="G98" s="37"/>
      <c r="H98" s="37"/>
      <c r="I98" s="37"/>
      <c r="J98" s="37"/>
      <c r="K98" s="37"/>
      <c r="M98" s="37"/>
      <c r="N98" s="37"/>
      <c r="O98" s="37"/>
      <c r="P98" s="37"/>
      <c r="Q98" s="37"/>
      <c r="R98" s="37"/>
      <c r="S98" s="37"/>
      <c r="T98" s="37"/>
      <c r="U98" s="37"/>
    </row>
    <row r="99" spans="1:22" ht="13.8" thickBot="1">
      <c r="B99" s="78"/>
      <c r="E99" s="41"/>
      <c r="F99" s="41"/>
      <c r="G99" s="41"/>
      <c r="H99" s="41"/>
      <c r="I99" s="41"/>
      <c r="J99" s="41"/>
      <c r="K99" s="43"/>
      <c r="L99" s="43"/>
      <c r="M99" s="43"/>
      <c r="N99" s="43"/>
      <c r="O99" s="43"/>
      <c r="P99" s="43"/>
      <c r="Q99" s="38"/>
      <c r="R99" s="38"/>
      <c r="S99" s="43"/>
    </row>
    <row r="100" spans="1:22">
      <c r="A100" s="44"/>
      <c r="B100" s="79"/>
      <c r="C100" s="44"/>
      <c r="D100" s="44"/>
      <c r="E100" s="45"/>
      <c r="F100" s="45"/>
      <c r="G100" s="45"/>
      <c r="H100" s="45"/>
      <c r="I100" s="45"/>
      <c r="J100" s="45"/>
      <c r="K100" s="44"/>
      <c r="L100" s="44"/>
      <c r="M100" s="44"/>
      <c r="N100" s="44"/>
      <c r="O100" s="44"/>
      <c r="P100" s="44"/>
      <c r="Q100" s="47"/>
      <c r="R100" s="47"/>
      <c r="S100" s="44"/>
      <c r="T100" s="47"/>
      <c r="U100" s="47"/>
    </row>
    <row r="101" spans="1:22" ht="15.6">
      <c r="A101" s="11" t="s">
        <v>36</v>
      </c>
      <c r="B101" s="48" t="s">
        <v>129</v>
      </c>
      <c r="C101" s="48"/>
      <c r="E101" s="48" t="s">
        <v>130</v>
      </c>
      <c r="F101" s="48"/>
      <c r="G101" s="49"/>
      <c r="H101" s="48" t="s">
        <v>205</v>
      </c>
      <c r="I101" s="48"/>
      <c r="J101" s="49"/>
      <c r="K101" s="50" t="s">
        <v>132</v>
      </c>
      <c r="L101" s="50"/>
      <c r="N101" s="50" t="s">
        <v>133</v>
      </c>
      <c r="O101" s="50"/>
      <c r="Q101" s="51" t="s">
        <v>134</v>
      </c>
      <c r="R101" s="51"/>
      <c r="T101" s="51" t="s">
        <v>135</v>
      </c>
      <c r="U101" s="51"/>
    </row>
    <row r="102" spans="1:22">
      <c r="A102" s="11" t="s">
        <v>206</v>
      </c>
      <c r="B102" s="52" t="s">
        <v>137</v>
      </c>
      <c r="C102" s="53" t="s">
        <v>138</v>
      </c>
      <c r="E102" s="52" t="s">
        <v>137</v>
      </c>
      <c r="F102" s="53" t="s">
        <v>138</v>
      </c>
      <c r="G102" s="42"/>
      <c r="H102" s="52" t="s">
        <v>137</v>
      </c>
      <c r="I102" s="53" t="s">
        <v>138</v>
      </c>
      <c r="J102" s="42"/>
      <c r="K102" s="54" t="s">
        <v>137</v>
      </c>
      <c r="L102" s="55" t="s">
        <v>138</v>
      </c>
      <c r="M102" s="43"/>
      <c r="N102" s="54" t="s">
        <v>137</v>
      </c>
      <c r="O102" s="55" t="s">
        <v>138</v>
      </c>
      <c r="P102" s="43"/>
      <c r="Q102" s="54" t="s">
        <v>137</v>
      </c>
      <c r="R102" s="55" t="s">
        <v>138</v>
      </c>
      <c r="S102" s="43"/>
      <c r="T102" s="54" t="s">
        <v>137</v>
      </c>
      <c r="U102" s="55" t="s">
        <v>138</v>
      </c>
    </row>
    <row r="103" spans="1:22" ht="13.8" thickBot="1">
      <c r="A103" s="56"/>
      <c r="B103" s="74"/>
      <c r="C103" s="56"/>
      <c r="D103" s="56"/>
      <c r="E103" s="80"/>
      <c r="F103" s="80"/>
      <c r="G103" s="80"/>
      <c r="H103" s="80"/>
      <c r="I103" s="80"/>
      <c r="J103" s="80"/>
      <c r="K103" s="80"/>
      <c r="L103" s="80"/>
      <c r="M103" s="80"/>
      <c r="N103" s="80"/>
      <c r="O103" s="80"/>
      <c r="P103" s="80"/>
      <c r="Q103" s="80"/>
      <c r="R103" s="80"/>
      <c r="S103" s="59"/>
      <c r="T103" s="60"/>
      <c r="U103" s="60"/>
    </row>
    <row r="104" spans="1:22">
      <c r="B104" s="78"/>
      <c r="K104" s="11"/>
      <c r="L104" s="11"/>
    </row>
    <row r="105" spans="1:22" hidden="1">
      <c r="A105" s="16" t="s">
        <v>207</v>
      </c>
      <c r="B105" s="64">
        <f t="shared" ref="B105" si="14">SUM(B107)</f>
        <v>0</v>
      </c>
      <c r="C105" s="37">
        <f t="shared" ref="C105:C168" si="15">IF($A105&lt;&gt;0,B105/B$10*100,"")</f>
        <v>0</v>
      </c>
      <c r="D105" s="16"/>
      <c r="E105" s="36">
        <f t="shared" ref="E105:Q105" si="16">SUM(E107)</f>
        <v>0</v>
      </c>
      <c r="F105" s="37">
        <f t="shared" ref="F105:F168" si="17">IF($A105&lt;&gt;0,E105/E$10*100,"")</f>
        <v>0</v>
      </c>
      <c r="G105" s="36"/>
      <c r="H105" s="36">
        <f t="shared" si="16"/>
        <v>0</v>
      </c>
      <c r="I105" s="37">
        <f t="shared" ref="I105:I168" si="18">IF($A105&lt;&gt;0,H105/H$10*100,"")</f>
        <v>0</v>
      </c>
      <c r="J105" s="36"/>
      <c r="K105" s="36">
        <f t="shared" si="16"/>
        <v>0</v>
      </c>
      <c r="L105" s="37">
        <f t="shared" ref="L105:L168" si="19">IF($A105&lt;&gt;0,K105/K$10*100,"")</f>
        <v>0</v>
      </c>
      <c r="M105" s="36"/>
      <c r="N105" s="36">
        <f t="shared" si="16"/>
        <v>0</v>
      </c>
      <c r="O105" s="37">
        <f>IF(A105&lt;&gt;0,N105/$N$10*100,"")</f>
        <v>0</v>
      </c>
      <c r="P105" s="36"/>
      <c r="Q105" s="36">
        <f t="shared" si="16"/>
        <v>0</v>
      </c>
      <c r="R105" s="37">
        <f t="shared" ref="R105:R168" si="20">IF($A105&lt;&gt;0,Q105/Q$10*100,"")</f>
        <v>0</v>
      </c>
      <c r="S105" s="36"/>
      <c r="T105" s="36">
        <f t="shared" ref="T105" si="21">SUM(T107)</f>
        <v>0</v>
      </c>
      <c r="U105" s="37">
        <f t="shared" ref="U105:U169" si="22">IF(A105&lt;&gt;0,T105/$T$10*100,"")</f>
        <v>0</v>
      </c>
    </row>
    <row r="106" spans="1:22" hidden="1">
      <c r="B106" s="64"/>
      <c r="C106" s="37" t="str">
        <f t="shared" si="15"/>
        <v/>
      </c>
      <c r="E106" s="65"/>
      <c r="F106" s="37" t="str">
        <f t="shared" si="17"/>
        <v/>
      </c>
      <c r="G106" s="37"/>
      <c r="H106" s="37"/>
      <c r="I106" s="37" t="str">
        <f t="shared" si="18"/>
        <v/>
      </c>
      <c r="J106" s="37"/>
      <c r="K106" s="11"/>
      <c r="L106" s="37" t="str">
        <f t="shared" si="19"/>
        <v/>
      </c>
      <c r="O106" s="37" t="str">
        <f t="shared" ref="O106:O169" si="23">IF(A106&lt;&gt;0,N106/$N$10*100,"")</f>
        <v/>
      </c>
      <c r="Q106" s="38"/>
      <c r="R106" s="37" t="str">
        <f t="shared" si="20"/>
        <v/>
      </c>
      <c r="U106" s="37" t="str">
        <f t="shared" si="22"/>
        <v/>
      </c>
    </row>
    <row r="107" spans="1:22" hidden="1">
      <c r="A107" s="11" t="s">
        <v>208</v>
      </c>
      <c r="B107" s="38">
        <v>0</v>
      </c>
      <c r="C107" s="37">
        <f t="shared" si="15"/>
        <v>0</v>
      </c>
      <c r="D107" s="38"/>
      <c r="E107" s="38">
        <v>0</v>
      </c>
      <c r="F107" s="37">
        <f t="shared" si="17"/>
        <v>0</v>
      </c>
      <c r="G107" s="38"/>
      <c r="H107" s="38"/>
      <c r="I107" s="37">
        <f t="shared" si="18"/>
        <v>0</v>
      </c>
      <c r="J107" s="38"/>
      <c r="K107" s="38">
        <v>0</v>
      </c>
      <c r="L107" s="37">
        <f t="shared" si="19"/>
        <v>0</v>
      </c>
      <c r="M107" s="38"/>
      <c r="N107" s="38"/>
      <c r="O107" s="37">
        <f t="shared" si="23"/>
        <v>0</v>
      </c>
      <c r="P107" s="38"/>
      <c r="Q107" s="38">
        <v>0</v>
      </c>
      <c r="R107" s="37">
        <f t="shared" si="20"/>
        <v>0</v>
      </c>
      <c r="S107" s="38"/>
      <c r="T107" s="38">
        <v>0</v>
      </c>
      <c r="U107" s="37">
        <f t="shared" si="22"/>
        <v>0</v>
      </c>
      <c r="V107" s="36"/>
    </row>
    <row r="108" spans="1:22" hidden="1">
      <c r="A108" s="11" t="s">
        <v>209</v>
      </c>
      <c r="B108" s="38">
        <v>0</v>
      </c>
      <c r="C108" s="37">
        <f t="shared" si="15"/>
        <v>0</v>
      </c>
      <c r="D108" s="38"/>
      <c r="E108" s="38">
        <v>0</v>
      </c>
      <c r="F108" s="37">
        <f t="shared" si="17"/>
        <v>0</v>
      </c>
      <c r="G108" s="38"/>
      <c r="H108" s="38"/>
      <c r="I108" s="37">
        <f t="shared" si="18"/>
        <v>0</v>
      </c>
      <c r="J108" s="38"/>
      <c r="K108" s="38">
        <v>0</v>
      </c>
      <c r="L108" s="37">
        <f t="shared" si="19"/>
        <v>0</v>
      </c>
      <c r="M108" s="38"/>
      <c r="N108" s="38"/>
      <c r="O108" s="37">
        <f t="shared" si="23"/>
        <v>0</v>
      </c>
      <c r="P108" s="38"/>
      <c r="Q108" s="38">
        <v>0</v>
      </c>
      <c r="R108" s="37">
        <f t="shared" si="20"/>
        <v>0</v>
      </c>
      <c r="S108" s="38"/>
      <c r="T108" s="38">
        <v>0</v>
      </c>
      <c r="U108" s="37">
        <f t="shared" si="22"/>
        <v>0</v>
      </c>
    </row>
    <row r="109" spans="1:22" hidden="1">
      <c r="A109" s="11" t="s">
        <v>210</v>
      </c>
      <c r="B109" s="81"/>
      <c r="C109" s="37">
        <f t="shared" si="15"/>
        <v>0</v>
      </c>
      <c r="E109" s="38"/>
      <c r="F109" s="37">
        <f t="shared" si="17"/>
        <v>0</v>
      </c>
      <c r="G109" s="38"/>
      <c r="H109" s="38"/>
      <c r="I109" s="37">
        <f t="shared" si="18"/>
        <v>0</v>
      </c>
      <c r="J109" s="38"/>
      <c r="K109" s="38"/>
      <c r="L109" s="37">
        <f t="shared" si="19"/>
        <v>0</v>
      </c>
      <c r="M109" s="38"/>
      <c r="N109" s="38"/>
      <c r="O109" s="37">
        <f t="shared" si="23"/>
        <v>0</v>
      </c>
      <c r="P109" s="38"/>
      <c r="Q109" s="38"/>
      <c r="R109" s="37">
        <f t="shared" si="20"/>
        <v>0</v>
      </c>
      <c r="S109" s="38"/>
      <c r="U109" s="37">
        <f t="shared" si="22"/>
        <v>0</v>
      </c>
    </row>
    <row r="110" spans="1:22" hidden="1">
      <c r="A110" s="11" t="s">
        <v>211</v>
      </c>
      <c r="B110" s="81"/>
      <c r="C110" s="37">
        <f t="shared" si="15"/>
        <v>0</v>
      </c>
      <c r="E110" s="38"/>
      <c r="F110" s="37">
        <f t="shared" si="17"/>
        <v>0</v>
      </c>
      <c r="G110" s="38"/>
      <c r="H110" s="38"/>
      <c r="I110" s="37">
        <f t="shared" si="18"/>
        <v>0</v>
      </c>
      <c r="J110" s="38"/>
      <c r="K110" s="38"/>
      <c r="L110" s="37">
        <f t="shared" si="19"/>
        <v>0</v>
      </c>
      <c r="M110" s="38"/>
      <c r="N110" s="38"/>
      <c r="O110" s="37">
        <f t="shared" si="23"/>
        <v>0</v>
      </c>
      <c r="P110" s="38"/>
      <c r="Q110" s="38"/>
      <c r="R110" s="37">
        <f t="shared" si="20"/>
        <v>0</v>
      </c>
      <c r="S110" s="38"/>
      <c r="U110" s="37">
        <f t="shared" si="22"/>
        <v>0</v>
      </c>
    </row>
    <row r="111" spans="1:22" hidden="1">
      <c r="A111" s="11" t="s">
        <v>212</v>
      </c>
      <c r="B111" s="81"/>
      <c r="C111" s="37">
        <f t="shared" si="15"/>
        <v>0</v>
      </c>
      <c r="E111" s="38"/>
      <c r="F111" s="37">
        <f t="shared" si="17"/>
        <v>0</v>
      </c>
      <c r="G111" s="38"/>
      <c r="H111" s="38"/>
      <c r="I111" s="37">
        <f t="shared" si="18"/>
        <v>0</v>
      </c>
      <c r="J111" s="38"/>
      <c r="K111" s="38"/>
      <c r="L111" s="37">
        <f t="shared" si="19"/>
        <v>0</v>
      </c>
      <c r="M111" s="38"/>
      <c r="N111" s="38"/>
      <c r="O111" s="37">
        <f t="shared" si="23"/>
        <v>0</v>
      </c>
      <c r="P111" s="38"/>
      <c r="Q111" s="38"/>
      <c r="R111" s="37">
        <f t="shared" si="20"/>
        <v>0</v>
      </c>
      <c r="S111" s="38"/>
      <c r="U111" s="37">
        <f t="shared" si="22"/>
        <v>0</v>
      </c>
    </row>
    <row r="112" spans="1:22" hidden="1">
      <c r="B112" s="81"/>
      <c r="C112" s="37" t="str">
        <f t="shared" si="15"/>
        <v/>
      </c>
      <c r="E112" s="38"/>
      <c r="F112" s="37" t="str">
        <f t="shared" si="17"/>
        <v/>
      </c>
      <c r="G112" s="38"/>
      <c r="H112" s="38"/>
      <c r="I112" s="37" t="str">
        <f t="shared" si="18"/>
        <v/>
      </c>
      <c r="J112" s="38"/>
      <c r="K112" s="38"/>
      <c r="L112" s="37" t="str">
        <f t="shared" si="19"/>
        <v/>
      </c>
      <c r="M112" s="38"/>
      <c r="N112" s="38"/>
      <c r="O112" s="37" t="str">
        <f t="shared" si="23"/>
        <v/>
      </c>
      <c r="P112" s="38"/>
      <c r="Q112" s="38"/>
      <c r="R112" s="37" t="str">
        <f t="shared" si="20"/>
        <v/>
      </c>
      <c r="S112" s="38"/>
      <c r="U112" s="37" t="str">
        <f t="shared" si="22"/>
        <v/>
      </c>
    </row>
    <row r="113" spans="1:21">
      <c r="A113" s="11" t="s">
        <v>213</v>
      </c>
      <c r="B113" s="38">
        <v>17</v>
      </c>
      <c r="C113" s="37">
        <f t="shared" si="15"/>
        <v>0.91055168719871449</v>
      </c>
      <c r="D113" s="38"/>
      <c r="E113" s="38">
        <v>6</v>
      </c>
      <c r="F113" s="37">
        <f t="shared" si="17"/>
        <v>1.1764705882352942</v>
      </c>
      <c r="G113" s="38"/>
      <c r="H113" s="38">
        <v>0</v>
      </c>
      <c r="I113" s="37">
        <f t="shared" si="18"/>
        <v>0</v>
      </c>
      <c r="J113" s="38"/>
      <c r="K113" s="38">
        <v>0</v>
      </c>
      <c r="L113" s="37">
        <f t="shared" si="19"/>
        <v>0</v>
      </c>
      <c r="M113" s="38"/>
      <c r="N113" s="38">
        <v>10</v>
      </c>
      <c r="O113" s="37">
        <f t="shared" si="23"/>
        <v>2.0120724346076457</v>
      </c>
      <c r="P113" s="38"/>
      <c r="Q113" s="38">
        <v>5</v>
      </c>
      <c r="R113" s="37">
        <f t="shared" si="20"/>
        <v>0.75187969924812026</v>
      </c>
      <c r="S113" s="70"/>
      <c r="T113" s="70"/>
      <c r="U113" s="37">
        <f t="shared" si="22"/>
        <v>0</v>
      </c>
    </row>
    <row r="114" spans="1:21" hidden="1">
      <c r="A114" s="11" t="s">
        <v>214</v>
      </c>
      <c r="B114" s="82"/>
      <c r="C114" s="37">
        <f t="shared" si="15"/>
        <v>0</v>
      </c>
      <c r="E114" s="83"/>
      <c r="F114" s="37">
        <f t="shared" si="17"/>
        <v>0</v>
      </c>
      <c r="G114" s="83"/>
      <c r="H114" s="83"/>
      <c r="I114" s="37">
        <f t="shared" si="18"/>
        <v>0</v>
      </c>
      <c r="J114" s="83"/>
      <c r="K114" s="83"/>
      <c r="L114" s="37">
        <f t="shared" si="19"/>
        <v>0</v>
      </c>
      <c r="M114" s="83"/>
      <c r="N114" s="83"/>
      <c r="O114" s="37">
        <f t="shared" si="23"/>
        <v>0</v>
      </c>
      <c r="P114" s="83"/>
      <c r="Q114" s="83"/>
      <c r="R114" s="37">
        <f t="shared" si="20"/>
        <v>0</v>
      </c>
      <c r="S114" s="83"/>
      <c r="T114" s="83"/>
      <c r="U114" s="37">
        <f t="shared" si="22"/>
        <v>0</v>
      </c>
    </row>
    <row r="115" spans="1:21">
      <c r="B115" s="64"/>
      <c r="C115" s="37" t="str">
        <f t="shared" si="15"/>
        <v/>
      </c>
      <c r="E115" s="65"/>
      <c r="F115" s="37" t="str">
        <f t="shared" si="17"/>
        <v/>
      </c>
      <c r="G115" s="37"/>
      <c r="H115" s="37"/>
      <c r="I115" s="37" t="str">
        <f t="shared" si="18"/>
        <v/>
      </c>
      <c r="J115" s="37"/>
      <c r="K115" s="11"/>
      <c r="L115" s="37" t="str">
        <f t="shared" si="19"/>
        <v/>
      </c>
      <c r="O115" s="37" t="str">
        <f t="shared" si="23"/>
        <v/>
      </c>
      <c r="Q115" s="38"/>
      <c r="R115" s="37" t="str">
        <f t="shared" si="20"/>
        <v/>
      </c>
      <c r="U115" s="37" t="str">
        <f t="shared" si="22"/>
        <v/>
      </c>
    </row>
    <row r="116" spans="1:21">
      <c r="A116" s="16" t="s">
        <v>215</v>
      </c>
      <c r="B116" s="61">
        <f>SUM(B118+B125+B179)</f>
        <v>1330</v>
      </c>
      <c r="C116" s="62">
        <f t="shared" si="15"/>
        <v>71.237279057311198</v>
      </c>
      <c r="D116" s="16"/>
      <c r="E116" s="63">
        <f>SUM(E118+E125+E179)</f>
        <v>353</v>
      </c>
      <c r="F116" s="62">
        <f t="shared" si="17"/>
        <v>69.215686274509807</v>
      </c>
      <c r="G116" s="62"/>
      <c r="H116" s="63">
        <f>SUM(H118+H125+H179)</f>
        <v>10</v>
      </c>
      <c r="I116" s="62">
        <f t="shared" si="18"/>
        <v>76.923076923076934</v>
      </c>
      <c r="J116" s="62"/>
      <c r="K116" s="63">
        <f>SUM(K118+K125+K179)</f>
        <v>17</v>
      </c>
      <c r="L116" s="62">
        <f t="shared" si="19"/>
        <v>48.571428571428569</v>
      </c>
      <c r="M116" s="16"/>
      <c r="N116" s="63">
        <f>SUM(N118+N125+N179)</f>
        <v>331</v>
      </c>
      <c r="O116" s="62">
        <f t="shared" si="23"/>
        <v>66.599597585513081</v>
      </c>
      <c r="P116" s="16"/>
      <c r="Q116" s="63">
        <f>SUM(Q118+Q125+Q179)</f>
        <v>503</v>
      </c>
      <c r="R116" s="62">
        <f t="shared" si="20"/>
        <v>75.63909774436091</v>
      </c>
      <c r="S116" s="16"/>
      <c r="T116" s="63">
        <f>SUM(T118+T125+T179)</f>
        <v>11</v>
      </c>
      <c r="U116" s="62">
        <f t="shared" si="22"/>
        <v>47.826086956521742</v>
      </c>
    </row>
    <row r="117" spans="1:21">
      <c r="B117" s="64"/>
      <c r="C117" s="37" t="str">
        <f t="shared" si="15"/>
        <v/>
      </c>
      <c r="E117" s="65"/>
      <c r="F117" s="37" t="str">
        <f t="shared" si="17"/>
        <v/>
      </c>
      <c r="G117" s="37"/>
      <c r="H117" s="37"/>
      <c r="I117" s="37" t="str">
        <f t="shared" si="18"/>
        <v/>
      </c>
      <c r="J117" s="37"/>
      <c r="K117" s="11"/>
      <c r="L117" s="37" t="str">
        <f t="shared" si="19"/>
        <v/>
      </c>
      <c r="O117" s="37" t="str">
        <f t="shared" si="23"/>
        <v/>
      </c>
      <c r="Q117" s="38"/>
      <c r="R117" s="37" t="str">
        <f t="shared" si="20"/>
        <v/>
      </c>
      <c r="U117" s="37" t="str">
        <f t="shared" si="22"/>
        <v/>
      </c>
    </row>
    <row r="118" spans="1:21">
      <c r="A118" s="11" t="s">
        <v>216</v>
      </c>
      <c r="B118" s="64">
        <f>SUM(B119:B123)</f>
        <v>88</v>
      </c>
      <c r="C118" s="37">
        <f t="shared" si="15"/>
        <v>4.7134440278521694</v>
      </c>
      <c r="E118" s="65">
        <f>SUM(E119:E123)</f>
        <v>20</v>
      </c>
      <c r="F118" s="37">
        <f t="shared" si="17"/>
        <v>3.9215686274509802</v>
      </c>
      <c r="G118" s="37"/>
      <c r="H118" s="65">
        <f>SUM(H119:H123)</f>
        <v>0</v>
      </c>
      <c r="I118" s="37">
        <f t="shared" si="18"/>
        <v>0</v>
      </c>
      <c r="J118" s="37"/>
      <c r="K118" s="11">
        <f>SUM(K119:K123)</f>
        <v>0</v>
      </c>
      <c r="L118" s="37">
        <f t="shared" si="19"/>
        <v>0</v>
      </c>
      <c r="N118" s="11">
        <f>SUM(N119:N123)</f>
        <v>7</v>
      </c>
      <c r="O118" s="37">
        <f t="shared" si="23"/>
        <v>1.4084507042253522</v>
      </c>
      <c r="Q118" s="11">
        <f>SUM(Q119:Q123)</f>
        <v>37</v>
      </c>
      <c r="R118" s="37">
        <f t="shared" si="20"/>
        <v>5.5639097744360901</v>
      </c>
      <c r="T118" s="11">
        <f>SUM(T119:T123)</f>
        <v>0</v>
      </c>
      <c r="U118" s="37">
        <f t="shared" si="22"/>
        <v>0</v>
      </c>
    </row>
    <row r="119" spans="1:21">
      <c r="A119" s="11" t="s">
        <v>217</v>
      </c>
      <c r="B119" s="38">
        <v>29</v>
      </c>
      <c r="C119" s="37">
        <f t="shared" si="15"/>
        <v>1.5532940546331011</v>
      </c>
      <c r="D119" s="38"/>
      <c r="E119" s="38">
        <v>5</v>
      </c>
      <c r="F119" s="37">
        <f t="shared" si="17"/>
        <v>0.98039215686274506</v>
      </c>
      <c r="G119" s="38"/>
      <c r="H119" s="38">
        <v>0</v>
      </c>
      <c r="I119" s="37">
        <f t="shared" si="18"/>
        <v>0</v>
      </c>
      <c r="J119" s="38"/>
      <c r="K119" s="38">
        <v>0</v>
      </c>
      <c r="L119" s="37">
        <f t="shared" si="19"/>
        <v>0</v>
      </c>
      <c r="M119" s="38"/>
      <c r="N119" s="38">
        <v>3</v>
      </c>
      <c r="O119" s="37">
        <f t="shared" si="23"/>
        <v>0.60362173038229372</v>
      </c>
      <c r="P119" s="38"/>
      <c r="Q119" s="38">
        <v>17</v>
      </c>
      <c r="R119" s="37">
        <f t="shared" si="20"/>
        <v>2.5563909774436091</v>
      </c>
      <c r="S119" s="38"/>
      <c r="T119" s="38">
        <v>0</v>
      </c>
      <c r="U119" s="37">
        <f t="shared" si="22"/>
        <v>0</v>
      </c>
    </row>
    <row r="120" spans="1:21">
      <c r="A120" s="11" t="s">
        <v>218</v>
      </c>
      <c r="B120" s="38">
        <v>19</v>
      </c>
      <c r="C120" s="37">
        <f t="shared" si="15"/>
        <v>1.0176754151044456</v>
      </c>
      <c r="D120" s="38"/>
      <c r="E120" s="38">
        <v>8</v>
      </c>
      <c r="F120" s="37">
        <f t="shared" si="17"/>
        <v>1.5686274509803921</v>
      </c>
      <c r="G120" s="38"/>
      <c r="H120" s="38">
        <v>0</v>
      </c>
      <c r="I120" s="37">
        <f t="shared" si="18"/>
        <v>0</v>
      </c>
      <c r="J120" s="38"/>
      <c r="K120" s="38">
        <v>0</v>
      </c>
      <c r="L120" s="37">
        <f t="shared" si="19"/>
        <v>0</v>
      </c>
      <c r="M120" s="38"/>
      <c r="N120" s="38">
        <v>2</v>
      </c>
      <c r="O120" s="37">
        <f t="shared" si="23"/>
        <v>0.4024144869215292</v>
      </c>
      <c r="P120" s="38"/>
      <c r="Q120" s="38">
        <v>8</v>
      </c>
      <c r="R120" s="37">
        <f t="shared" si="20"/>
        <v>1.2030075187969926</v>
      </c>
      <c r="S120" s="38"/>
      <c r="T120" s="38">
        <v>0</v>
      </c>
      <c r="U120" s="37">
        <f t="shared" si="22"/>
        <v>0</v>
      </c>
    </row>
    <row r="121" spans="1:21">
      <c r="A121" s="11" t="s">
        <v>219</v>
      </c>
      <c r="B121" s="38">
        <v>5</v>
      </c>
      <c r="C121" s="37">
        <f t="shared" si="15"/>
        <v>0.26780931976432781</v>
      </c>
      <c r="D121" s="38"/>
      <c r="E121" s="38">
        <v>2</v>
      </c>
      <c r="F121" s="37">
        <f t="shared" si="17"/>
        <v>0.39215686274509803</v>
      </c>
      <c r="G121" s="38"/>
      <c r="H121" s="38">
        <v>0</v>
      </c>
      <c r="I121" s="37">
        <f t="shared" si="18"/>
        <v>0</v>
      </c>
      <c r="J121" s="38"/>
      <c r="K121" s="38">
        <v>0</v>
      </c>
      <c r="L121" s="37">
        <f t="shared" si="19"/>
        <v>0</v>
      </c>
      <c r="M121" s="38"/>
      <c r="N121" s="38">
        <v>1</v>
      </c>
      <c r="O121" s="37">
        <f t="shared" si="23"/>
        <v>0.2012072434607646</v>
      </c>
      <c r="P121" s="38"/>
      <c r="Q121" s="38">
        <v>3</v>
      </c>
      <c r="R121" s="37">
        <f t="shared" si="20"/>
        <v>0.45112781954887221</v>
      </c>
      <c r="S121" s="38"/>
      <c r="T121" s="38">
        <v>0</v>
      </c>
      <c r="U121" s="37">
        <f t="shared" si="22"/>
        <v>0</v>
      </c>
    </row>
    <row r="122" spans="1:21">
      <c r="A122" s="11" t="s">
        <v>220</v>
      </c>
      <c r="B122" s="38">
        <v>31</v>
      </c>
      <c r="C122" s="37">
        <f t="shared" si="15"/>
        <v>1.6604177825388324</v>
      </c>
      <c r="D122" s="38"/>
      <c r="E122" s="38">
        <v>5</v>
      </c>
      <c r="F122" s="37">
        <f t="shared" si="17"/>
        <v>0.98039215686274506</v>
      </c>
      <c r="G122" s="38"/>
      <c r="H122" s="38">
        <v>0</v>
      </c>
      <c r="I122" s="37">
        <f t="shared" si="18"/>
        <v>0</v>
      </c>
      <c r="J122" s="38"/>
      <c r="K122" s="38">
        <v>0</v>
      </c>
      <c r="L122" s="37">
        <f t="shared" si="19"/>
        <v>0</v>
      </c>
      <c r="M122" s="38"/>
      <c r="N122" s="38">
        <v>1</v>
      </c>
      <c r="O122" s="37">
        <f t="shared" si="23"/>
        <v>0.2012072434607646</v>
      </c>
      <c r="P122" s="38"/>
      <c r="Q122" s="38">
        <v>5</v>
      </c>
      <c r="R122" s="37">
        <f t="shared" si="20"/>
        <v>0.75187969924812026</v>
      </c>
      <c r="S122" s="38"/>
      <c r="T122" s="38">
        <v>0</v>
      </c>
      <c r="U122" s="37">
        <f t="shared" si="22"/>
        <v>0</v>
      </c>
    </row>
    <row r="123" spans="1:21">
      <c r="A123" s="11" t="s">
        <v>221</v>
      </c>
      <c r="B123" s="38">
        <v>4</v>
      </c>
      <c r="C123" s="37">
        <f t="shared" si="15"/>
        <v>0.21424745581146223</v>
      </c>
      <c r="D123" s="38"/>
      <c r="E123" s="38">
        <v>0</v>
      </c>
      <c r="F123" s="37">
        <f t="shared" si="17"/>
        <v>0</v>
      </c>
      <c r="G123" s="38"/>
      <c r="H123" s="38">
        <v>0</v>
      </c>
      <c r="I123" s="37">
        <f t="shared" si="18"/>
        <v>0</v>
      </c>
      <c r="J123" s="38"/>
      <c r="K123" s="38">
        <v>0</v>
      </c>
      <c r="L123" s="37">
        <f t="shared" si="19"/>
        <v>0</v>
      </c>
      <c r="M123" s="38"/>
      <c r="N123" s="38">
        <v>0</v>
      </c>
      <c r="O123" s="37">
        <f t="shared" si="23"/>
        <v>0</v>
      </c>
      <c r="P123" s="38"/>
      <c r="Q123" s="38">
        <v>4</v>
      </c>
      <c r="R123" s="37">
        <f t="shared" si="20"/>
        <v>0.60150375939849632</v>
      </c>
      <c r="S123" s="38"/>
      <c r="T123" s="38">
        <v>0</v>
      </c>
      <c r="U123" s="37">
        <f t="shared" si="22"/>
        <v>0</v>
      </c>
    </row>
    <row r="124" spans="1:21">
      <c r="B124" s="64"/>
      <c r="C124" s="37" t="str">
        <f t="shared" si="15"/>
        <v/>
      </c>
      <c r="E124" s="65"/>
      <c r="F124" s="37" t="str">
        <f t="shared" si="17"/>
        <v/>
      </c>
      <c r="G124" s="37"/>
      <c r="H124" s="37"/>
      <c r="I124" s="37" t="str">
        <f t="shared" si="18"/>
        <v/>
      </c>
      <c r="J124" s="37"/>
      <c r="K124" s="11"/>
      <c r="L124" s="37" t="str">
        <f t="shared" si="19"/>
        <v/>
      </c>
      <c r="O124" s="37" t="str">
        <f t="shared" si="23"/>
        <v/>
      </c>
      <c r="Q124" s="38"/>
      <c r="R124" s="37" t="str">
        <f t="shared" si="20"/>
        <v/>
      </c>
      <c r="U124" s="37" t="str">
        <f t="shared" si="22"/>
        <v/>
      </c>
    </row>
    <row r="125" spans="1:21">
      <c r="A125" s="11" t="s">
        <v>222</v>
      </c>
      <c r="B125" s="64">
        <f>SUM(B126:B177)</f>
        <v>1241</v>
      </c>
      <c r="C125" s="37">
        <f t="shared" si="15"/>
        <v>66.470273165506157</v>
      </c>
      <c r="E125" s="65">
        <f>SUM(E126:E177)</f>
        <v>333</v>
      </c>
      <c r="F125" s="37">
        <f t="shared" si="17"/>
        <v>65.294117647058826</v>
      </c>
      <c r="G125" s="37"/>
      <c r="H125" s="65">
        <f>SUM(H126:H177)</f>
        <v>10</v>
      </c>
      <c r="I125" s="37">
        <f t="shared" si="18"/>
        <v>76.923076923076934</v>
      </c>
      <c r="J125" s="37"/>
      <c r="K125" s="11">
        <f>SUM(K126:K177)</f>
        <v>17</v>
      </c>
      <c r="L125" s="37">
        <f t="shared" si="19"/>
        <v>48.571428571428569</v>
      </c>
      <c r="N125" s="11">
        <f>SUM(N126:N177)</f>
        <v>324</v>
      </c>
      <c r="O125" s="37">
        <f t="shared" si="23"/>
        <v>65.191146881287736</v>
      </c>
      <c r="Q125" s="11">
        <f>SUM(Q126:Q177)</f>
        <v>466</v>
      </c>
      <c r="R125" s="37">
        <f t="shared" si="20"/>
        <v>70.075187969924812</v>
      </c>
      <c r="T125" s="11">
        <f>SUM(T126:T177)</f>
        <v>11</v>
      </c>
      <c r="U125" s="37">
        <f t="shared" si="22"/>
        <v>47.826086956521742</v>
      </c>
    </row>
    <row r="126" spans="1:21">
      <c r="A126" s="11" t="s">
        <v>223</v>
      </c>
      <c r="B126" s="38">
        <v>14</v>
      </c>
      <c r="C126" s="37">
        <f t="shared" si="15"/>
        <v>0.74986609534011783</v>
      </c>
      <c r="D126" s="38"/>
      <c r="E126" s="38">
        <v>6</v>
      </c>
      <c r="F126" s="37">
        <f t="shared" si="17"/>
        <v>1.1764705882352942</v>
      </c>
      <c r="G126" s="38"/>
      <c r="H126" s="38">
        <v>1</v>
      </c>
      <c r="I126" s="37">
        <f t="shared" si="18"/>
        <v>7.6923076923076925</v>
      </c>
      <c r="J126" s="38"/>
      <c r="K126" s="38">
        <v>0</v>
      </c>
      <c r="L126" s="37">
        <f t="shared" si="19"/>
        <v>0</v>
      </c>
      <c r="M126" s="38"/>
      <c r="N126" s="38">
        <v>1</v>
      </c>
      <c r="O126" s="37">
        <f t="shared" si="23"/>
        <v>0.2012072434607646</v>
      </c>
      <c r="P126" s="38"/>
      <c r="Q126" s="38">
        <v>4</v>
      </c>
      <c r="R126" s="37">
        <f t="shared" si="20"/>
        <v>0.60150375939849632</v>
      </c>
      <c r="S126" s="38"/>
      <c r="T126" s="38">
        <v>1</v>
      </c>
      <c r="U126" s="37">
        <f t="shared" si="22"/>
        <v>4.3478260869565215</v>
      </c>
    </row>
    <row r="127" spans="1:21">
      <c r="A127" s="11" t="s">
        <v>224</v>
      </c>
      <c r="B127" s="38">
        <v>18</v>
      </c>
      <c r="C127" s="37">
        <f t="shared" si="15"/>
        <v>0.96411355115158004</v>
      </c>
      <c r="D127" s="38"/>
      <c r="E127" s="38">
        <v>4</v>
      </c>
      <c r="F127" s="37">
        <f t="shared" si="17"/>
        <v>0.78431372549019607</v>
      </c>
      <c r="G127" s="38"/>
      <c r="H127" s="38">
        <v>0</v>
      </c>
      <c r="I127" s="37">
        <f t="shared" si="18"/>
        <v>0</v>
      </c>
      <c r="J127" s="38"/>
      <c r="K127" s="38">
        <v>0</v>
      </c>
      <c r="L127" s="37">
        <f t="shared" si="19"/>
        <v>0</v>
      </c>
      <c r="M127" s="38"/>
      <c r="N127" s="38">
        <v>10</v>
      </c>
      <c r="O127" s="37">
        <f t="shared" si="23"/>
        <v>2.0120724346076457</v>
      </c>
      <c r="P127" s="38"/>
      <c r="Q127" s="38">
        <v>10</v>
      </c>
      <c r="R127" s="37">
        <f t="shared" si="20"/>
        <v>1.5037593984962405</v>
      </c>
      <c r="S127" s="38"/>
      <c r="T127" s="38">
        <v>0</v>
      </c>
      <c r="U127" s="37">
        <f t="shared" si="22"/>
        <v>0</v>
      </c>
    </row>
    <row r="128" spans="1:21">
      <c r="A128" s="11" t="s">
        <v>225</v>
      </c>
      <c r="B128" s="38">
        <v>31</v>
      </c>
      <c r="C128" s="37">
        <f t="shared" si="15"/>
        <v>1.6604177825388324</v>
      </c>
      <c r="D128" s="38"/>
      <c r="E128" s="38">
        <v>6</v>
      </c>
      <c r="F128" s="37">
        <f t="shared" si="17"/>
        <v>1.1764705882352942</v>
      </c>
      <c r="G128" s="38"/>
      <c r="H128" s="38">
        <v>0</v>
      </c>
      <c r="I128" s="37">
        <f t="shared" si="18"/>
        <v>0</v>
      </c>
      <c r="J128" s="38"/>
      <c r="K128" s="38">
        <v>0</v>
      </c>
      <c r="L128" s="37">
        <f t="shared" si="19"/>
        <v>0</v>
      </c>
      <c r="M128" s="38"/>
      <c r="N128" s="38">
        <v>3</v>
      </c>
      <c r="O128" s="37">
        <f t="shared" si="23"/>
        <v>0.60362173038229372</v>
      </c>
      <c r="P128" s="38"/>
      <c r="Q128" s="38">
        <v>16</v>
      </c>
      <c r="R128" s="37">
        <f t="shared" si="20"/>
        <v>2.4060150375939853</v>
      </c>
      <c r="S128" s="38"/>
      <c r="T128" s="38">
        <v>0</v>
      </c>
      <c r="U128" s="37">
        <f t="shared" si="22"/>
        <v>0</v>
      </c>
    </row>
    <row r="129" spans="1:21">
      <c r="A129" s="11" t="s">
        <v>226</v>
      </c>
      <c r="B129" s="38">
        <v>16</v>
      </c>
      <c r="C129" s="37">
        <f t="shared" si="15"/>
        <v>0.85698982324584894</v>
      </c>
      <c r="D129" s="38"/>
      <c r="E129" s="38">
        <v>8</v>
      </c>
      <c r="F129" s="37">
        <f t="shared" si="17"/>
        <v>1.5686274509803921</v>
      </c>
      <c r="G129" s="38"/>
      <c r="H129" s="38">
        <v>0</v>
      </c>
      <c r="I129" s="37">
        <f t="shared" si="18"/>
        <v>0</v>
      </c>
      <c r="J129" s="38"/>
      <c r="K129" s="38">
        <v>0</v>
      </c>
      <c r="L129" s="37">
        <f t="shared" si="19"/>
        <v>0</v>
      </c>
      <c r="M129" s="38"/>
      <c r="N129" s="38">
        <v>5</v>
      </c>
      <c r="O129" s="37">
        <f t="shared" si="23"/>
        <v>1.0060362173038229</v>
      </c>
      <c r="P129" s="38"/>
      <c r="Q129" s="38">
        <v>6</v>
      </c>
      <c r="R129" s="37">
        <f t="shared" si="20"/>
        <v>0.90225563909774442</v>
      </c>
      <c r="S129" s="38"/>
      <c r="T129" s="38">
        <v>0</v>
      </c>
      <c r="U129" s="37">
        <f t="shared" si="22"/>
        <v>0</v>
      </c>
    </row>
    <row r="130" spans="1:21">
      <c r="A130" s="11" t="s">
        <v>227</v>
      </c>
      <c r="B130" s="38">
        <v>46</v>
      </c>
      <c r="C130" s="37">
        <f t="shared" si="15"/>
        <v>2.4638457418318156</v>
      </c>
      <c r="D130" s="38"/>
      <c r="E130" s="38">
        <v>13</v>
      </c>
      <c r="F130" s="37">
        <f t="shared" si="17"/>
        <v>2.5490196078431371</v>
      </c>
      <c r="G130" s="38"/>
      <c r="H130" s="38">
        <v>0</v>
      </c>
      <c r="I130" s="37">
        <f t="shared" si="18"/>
        <v>0</v>
      </c>
      <c r="J130" s="38"/>
      <c r="K130" s="38">
        <v>1</v>
      </c>
      <c r="L130" s="37">
        <f t="shared" si="19"/>
        <v>2.8571428571428572</v>
      </c>
      <c r="M130" s="38"/>
      <c r="N130" s="38">
        <v>16</v>
      </c>
      <c r="O130" s="37">
        <f t="shared" si="23"/>
        <v>3.2193158953722336</v>
      </c>
      <c r="P130" s="38"/>
      <c r="Q130" s="38">
        <v>15</v>
      </c>
      <c r="R130" s="37">
        <f t="shared" si="20"/>
        <v>2.2556390977443606</v>
      </c>
      <c r="S130" s="38"/>
      <c r="T130" s="38">
        <v>0</v>
      </c>
      <c r="U130" s="37">
        <f t="shared" si="22"/>
        <v>0</v>
      </c>
    </row>
    <row r="131" spans="1:21">
      <c r="A131" s="11" t="s">
        <v>228</v>
      </c>
      <c r="B131" s="38">
        <v>29</v>
      </c>
      <c r="C131" s="37">
        <f t="shared" si="15"/>
        <v>1.5532940546331011</v>
      </c>
      <c r="D131" s="38"/>
      <c r="E131" s="38">
        <v>10</v>
      </c>
      <c r="F131" s="37">
        <f t="shared" si="17"/>
        <v>1.9607843137254901</v>
      </c>
      <c r="G131" s="38"/>
      <c r="H131" s="38">
        <v>0</v>
      </c>
      <c r="I131" s="37">
        <f t="shared" si="18"/>
        <v>0</v>
      </c>
      <c r="J131" s="38"/>
      <c r="K131" s="38">
        <v>0</v>
      </c>
      <c r="L131" s="37">
        <f t="shared" si="19"/>
        <v>0</v>
      </c>
      <c r="M131" s="38"/>
      <c r="N131" s="38">
        <v>2</v>
      </c>
      <c r="O131" s="37">
        <f t="shared" si="23"/>
        <v>0.4024144869215292</v>
      </c>
      <c r="P131" s="38"/>
      <c r="Q131" s="38">
        <v>4</v>
      </c>
      <c r="R131" s="37">
        <f t="shared" si="20"/>
        <v>0.60150375939849632</v>
      </c>
      <c r="S131" s="38"/>
      <c r="T131" s="38">
        <v>0</v>
      </c>
      <c r="U131" s="37">
        <f t="shared" si="22"/>
        <v>0</v>
      </c>
    </row>
    <row r="132" spans="1:21">
      <c r="A132" s="11" t="s">
        <v>229</v>
      </c>
      <c r="B132" s="38">
        <v>29</v>
      </c>
      <c r="C132" s="37">
        <f t="shared" si="15"/>
        <v>1.5532940546331011</v>
      </c>
      <c r="D132" s="38"/>
      <c r="E132" s="38">
        <v>11</v>
      </c>
      <c r="F132" s="37">
        <f t="shared" si="17"/>
        <v>2.1568627450980391</v>
      </c>
      <c r="G132" s="38"/>
      <c r="H132" s="38">
        <v>0</v>
      </c>
      <c r="I132" s="37">
        <f t="shared" si="18"/>
        <v>0</v>
      </c>
      <c r="J132" s="38"/>
      <c r="K132" s="38">
        <v>0</v>
      </c>
      <c r="L132" s="37">
        <f t="shared" si="19"/>
        <v>0</v>
      </c>
      <c r="M132" s="38"/>
      <c r="N132" s="38">
        <v>3</v>
      </c>
      <c r="O132" s="37">
        <f t="shared" si="23"/>
        <v>0.60362173038229372</v>
      </c>
      <c r="P132" s="38"/>
      <c r="Q132" s="38">
        <v>12</v>
      </c>
      <c r="R132" s="37">
        <f t="shared" si="20"/>
        <v>1.8045112781954888</v>
      </c>
      <c r="S132" s="38"/>
      <c r="T132" s="38">
        <v>0</v>
      </c>
      <c r="U132" s="37">
        <f t="shared" si="22"/>
        <v>0</v>
      </c>
    </row>
    <row r="133" spans="1:21">
      <c r="A133" s="11" t="s">
        <v>230</v>
      </c>
      <c r="B133" s="38">
        <v>26</v>
      </c>
      <c r="C133" s="37">
        <f t="shared" si="15"/>
        <v>1.3926084627745046</v>
      </c>
      <c r="D133" s="38"/>
      <c r="E133" s="38">
        <v>4</v>
      </c>
      <c r="F133" s="37">
        <f t="shared" si="17"/>
        <v>0.78431372549019607</v>
      </c>
      <c r="G133" s="38"/>
      <c r="H133" s="38">
        <v>0</v>
      </c>
      <c r="I133" s="37">
        <f t="shared" si="18"/>
        <v>0</v>
      </c>
      <c r="J133" s="38"/>
      <c r="K133" s="38">
        <v>0</v>
      </c>
      <c r="L133" s="37">
        <f t="shared" si="19"/>
        <v>0</v>
      </c>
      <c r="M133" s="38"/>
      <c r="N133" s="38">
        <v>4</v>
      </c>
      <c r="O133" s="37">
        <f t="shared" si="23"/>
        <v>0.8048289738430584</v>
      </c>
      <c r="P133" s="38"/>
      <c r="Q133" s="38">
        <v>15</v>
      </c>
      <c r="R133" s="37">
        <f t="shared" si="20"/>
        <v>2.2556390977443606</v>
      </c>
      <c r="S133" s="38"/>
      <c r="T133" s="38">
        <v>0</v>
      </c>
      <c r="U133" s="37">
        <f t="shared" si="22"/>
        <v>0</v>
      </c>
    </row>
    <row r="134" spans="1:21">
      <c r="A134" s="11" t="s">
        <v>231</v>
      </c>
      <c r="B134" s="38">
        <v>17</v>
      </c>
      <c r="C134" s="37">
        <f t="shared" si="15"/>
        <v>0.91055168719871449</v>
      </c>
      <c r="D134" s="38"/>
      <c r="E134" s="38">
        <v>5</v>
      </c>
      <c r="F134" s="37">
        <f t="shared" si="17"/>
        <v>0.98039215686274506</v>
      </c>
      <c r="G134" s="38"/>
      <c r="H134" s="38">
        <v>0</v>
      </c>
      <c r="I134" s="37">
        <f t="shared" si="18"/>
        <v>0</v>
      </c>
      <c r="J134" s="38"/>
      <c r="K134" s="38">
        <v>0</v>
      </c>
      <c r="L134" s="37">
        <f t="shared" si="19"/>
        <v>0</v>
      </c>
      <c r="M134" s="38"/>
      <c r="N134" s="38">
        <v>6</v>
      </c>
      <c r="O134" s="37">
        <f t="shared" si="23"/>
        <v>1.2072434607645874</v>
      </c>
      <c r="P134" s="38"/>
      <c r="Q134" s="38">
        <v>5</v>
      </c>
      <c r="R134" s="37">
        <f t="shared" si="20"/>
        <v>0.75187969924812026</v>
      </c>
      <c r="S134" s="38"/>
      <c r="T134" s="38">
        <v>0</v>
      </c>
      <c r="U134" s="37">
        <f t="shared" si="22"/>
        <v>0</v>
      </c>
    </row>
    <row r="135" spans="1:21">
      <c r="A135" s="11" t="s">
        <v>232</v>
      </c>
      <c r="B135" s="38">
        <v>7</v>
      </c>
      <c r="C135" s="37">
        <f t="shared" si="15"/>
        <v>0.37493304767005892</v>
      </c>
      <c r="D135" s="38"/>
      <c r="E135" s="38">
        <v>0</v>
      </c>
      <c r="F135" s="37">
        <f t="shared" si="17"/>
        <v>0</v>
      </c>
      <c r="G135" s="38"/>
      <c r="H135" s="38">
        <v>0</v>
      </c>
      <c r="I135" s="37">
        <f t="shared" si="18"/>
        <v>0</v>
      </c>
      <c r="J135" s="38"/>
      <c r="K135" s="38">
        <v>0</v>
      </c>
      <c r="L135" s="37">
        <f t="shared" si="19"/>
        <v>0</v>
      </c>
      <c r="M135" s="38"/>
      <c r="N135" s="38">
        <v>3</v>
      </c>
      <c r="O135" s="37">
        <f t="shared" si="23"/>
        <v>0.60362173038229372</v>
      </c>
      <c r="P135" s="38"/>
      <c r="Q135" s="38">
        <v>2</v>
      </c>
      <c r="R135" s="37">
        <f t="shared" si="20"/>
        <v>0.30075187969924816</v>
      </c>
      <c r="S135" s="38"/>
      <c r="T135" s="38">
        <v>0</v>
      </c>
      <c r="U135" s="37">
        <f t="shared" si="22"/>
        <v>0</v>
      </c>
    </row>
    <row r="136" spans="1:21">
      <c r="A136" s="11" t="s">
        <v>233</v>
      </c>
      <c r="B136" s="38">
        <v>16</v>
      </c>
      <c r="C136" s="37">
        <f t="shared" si="15"/>
        <v>0.85698982324584894</v>
      </c>
      <c r="D136" s="38"/>
      <c r="E136" s="38">
        <v>5</v>
      </c>
      <c r="F136" s="37">
        <f t="shared" si="17"/>
        <v>0.98039215686274506</v>
      </c>
      <c r="G136" s="38"/>
      <c r="H136" s="38">
        <v>0</v>
      </c>
      <c r="I136" s="37">
        <f t="shared" si="18"/>
        <v>0</v>
      </c>
      <c r="J136" s="38"/>
      <c r="K136" s="38">
        <v>0</v>
      </c>
      <c r="L136" s="37">
        <f t="shared" si="19"/>
        <v>0</v>
      </c>
      <c r="M136" s="38"/>
      <c r="N136" s="38">
        <v>6</v>
      </c>
      <c r="O136" s="37">
        <f t="shared" si="23"/>
        <v>1.2072434607645874</v>
      </c>
      <c r="P136" s="38"/>
      <c r="Q136" s="38">
        <v>6</v>
      </c>
      <c r="R136" s="37">
        <f t="shared" si="20"/>
        <v>0.90225563909774442</v>
      </c>
      <c r="S136" s="38"/>
      <c r="T136" s="38">
        <v>0</v>
      </c>
      <c r="U136" s="37">
        <f t="shared" si="22"/>
        <v>0</v>
      </c>
    </row>
    <row r="137" spans="1:21">
      <c r="A137" s="11" t="s">
        <v>234</v>
      </c>
      <c r="B137" s="38">
        <v>5</v>
      </c>
      <c r="C137" s="37">
        <f t="shared" si="15"/>
        <v>0.26780931976432781</v>
      </c>
      <c r="D137" s="38"/>
      <c r="E137" s="38">
        <v>3</v>
      </c>
      <c r="F137" s="37">
        <f t="shared" si="17"/>
        <v>0.58823529411764708</v>
      </c>
      <c r="G137" s="38"/>
      <c r="H137" s="38">
        <v>0</v>
      </c>
      <c r="I137" s="37">
        <f t="shared" si="18"/>
        <v>0</v>
      </c>
      <c r="J137" s="38"/>
      <c r="K137" s="38">
        <v>0</v>
      </c>
      <c r="L137" s="37">
        <f t="shared" si="19"/>
        <v>0</v>
      </c>
      <c r="M137" s="38"/>
      <c r="N137" s="38">
        <v>0</v>
      </c>
      <c r="O137" s="37">
        <f t="shared" si="23"/>
        <v>0</v>
      </c>
      <c r="P137" s="38"/>
      <c r="Q137" s="38">
        <v>1</v>
      </c>
      <c r="R137" s="37">
        <f t="shared" si="20"/>
        <v>0.15037593984962408</v>
      </c>
      <c r="S137" s="38"/>
      <c r="T137" s="38">
        <v>0</v>
      </c>
      <c r="U137" s="37"/>
    </row>
    <row r="138" spans="1:21">
      <c r="A138" s="11" t="s">
        <v>235</v>
      </c>
      <c r="B138" s="38">
        <v>30</v>
      </c>
      <c r="C138" s="37">
        <f t="shared" si="15"/>
        <v>1.6068559185859668</v>
      </c>
      <c r="D138" s="38"/>
      <c r="E138" s="38">
        <v>4</v>
      </c>
      <c r="F138" s="37">
        <f t="shared" si="17"/>
        <v>0.78431372549019607</v>
      </c>
      <c r="G138" s="38"/>
      <c r="H138" s="38">
        <v>0</v>
      </c>
      <c r="I138" s="37">
        <f t="shared" si="18"/>
        <v>0</v>
      </c>
      <c r="J138" s="38"/>
      <c r="K138" s="38">
        <v>1</v>
      </c>
      <c r="L138" s="37">
        <f t="shared" si="19"/>
        <v>2.8571428571428572</v>
      </c>
      <c r="M138" s="38"/>
      <c r="N138" s="38">
        <v>7</v>
      </c>
      <c r="O138" s="37">
        <f t="shared" si="23"/>
        <v>1.4084507042253522</v>
      </c>
      <c r="P138" s="38"/>
      <c r="Q138" s="38">
        <v>15</v>
      </c>
      <c r="R138" s="37">
        <f t="shared" si="20"/>
        <v>2.2556390977443606</v>
      </c>
      <c r="S138" s="38"/>
      <c r="T138" s="38">
        <v>0</v>
      </c>
      <c r="U138" s="37">
        <f t="shared" si="22"/>
        <v>0</v>
      </c>
    </row>
    <row r="139" spans="1:21">
      <c r="A139" s="11" t="s">
        <v>236</v>
      </c>
      <c r="B139" s="38">
        <v>43</v>
      </c>
      <c r="C139" s="37">
        <f t="shared" si="15"/>
        <v>2.3031601499732193</v>
      </c>
      <c r="D139" s="38"/>
      <c r="E139" s="38">
        <v>13</v>
      </c>
      <c r="F139" s="37">
        <f t="shared" si="17"/>
        <v>2.5490196078431371</v>
      </c>
      <c r="G139" s="38"/>
      <c r="H139" s="38">
        <v>1</v>
      </c>
      <c r="I139" s="37">
        <f t="shared" si="18"/>
        <v>7.6923076923076925</v>
      </c>
      <c r="J139" s="38"/>
      <c r="K139" s="38">
        <v>1</v>
      </c>
      <c r="L139" s="37">
        <f t="shared" si="19"/>
        <v>2.8571428571428572</v>
      </c>
      <c r="M139" s="38"/>
      <c r="N139" s="38">
        <v>9</v>
      </c>
      <c r="O139" s="37">
        <f t="shared" si="23"/>
        <v>1.8108651911468814</v>
      </c>
      <c r="P139" s="38"/>
      <c r="Q139" s="38">
        <v>12</v>
      </c>
      <c r="R139" s="37">
        <f t="shared" si="20"/>
        <v>1.8045112781954888</v>
      </c>
      <c r="S139" s="38"/>
      <c r="T139" s="38">
        <v>1</v>
      </c>
      <c r="U139" s="37">
        <f t="shared" si="22"/>
        <v>4.3478260869565215</v>
      </c>
    </row>
    <row r="140" spans="1:21">
      <c r="A140" s="11" t="s">
        <v>237</v>
      </c>
      <c r="B140" s="38">
        <v>19</v>
      </c>
      <c r="C140" s="37">
        <f t="shared" si="15"/>
        <v>1.0176754151044456</v>
      </c>
      <c r="D140" s="38"/>
      <c r="E140" s="38">
        <v>5</v>
      </c>
      <c r="F140" s="37">
        <f t="shared" si="17"/>
        <v>0.98039215686274506</v>
      </c>
      <c r="G140" s="38"/>
      <c r="H140" s="38">
        <v>2</v>
      </c>
      <c r="I140" s="37">
        <f t="shared" si="18"/>
        <v>15.384615384615385</v>
      </c>
      <c r="J140" s="38"/>
      <c r="K140" s="38">
        <v>1</v>
      </c>
      <c r="L140" s="37">
        <f t="shared" si="19"/>
        <v>2.8571428571428572</v>
      </c>
      <c r="M140" s="38"/>
      <c r="N140" s="38">
        <v>7</v>
      </c>
      <c r="O140" s="37">
        <f t="shared" si="23"/>
        <v>1.4084507042253522</v>
      </c>
      <c r="P140" s="38"/>
      <c r="Q140" s="38">
        <v>4</v>
      </c>
      <c r="R140" s="37">
        <f t="shared" si="20"/>
        <v>0.60150375939849632</v>
      </c>
      <c r="S140" s="38"/>
      <c r="T140" s="38">
        <v>1</v>
      </c>
      <c r="U140" s="37">
        <f t="shared" si="22"/>
        <v>4.3478260869565215</v>
      </c>
    </row>
    <row r="141" spans="1:21">
      <c r="A141" s="11" t="s">
        <v>238</v>
      </c>
      <c r="B141" s="38">
        <v>23</v>
      </c>
      <c r="C141" s="37">
        <f t="shared" si="15"/>
        <v>1.2319228709159078</v>
      </c>
      <c r="D141" s="38"/>
      <c r="E141" s="38">
        <v>6</v>
      </c>
      <c r="F141" s="37">
        <f t="shared" si="17"/>
        <v>1.1764705882352942</v>
      </c>
      <c r="G141" s="38"/>
      <c r="H141" s="38">
        <v>0</v>
      </c>
      <c r="I141" s="37">
        <f t="shared" si="18"/>
        <v>0</v>
      </c>
      <c r="J141" s="38"/>
      <c r="K141" s="38">
        <v>0</v>
      </c>
      <c r="L141" s="37">
        <f t="shared" si="19"/>
        <v>0</v>
      </c>
      <c r="M141" s="38"/>
      <c r="N141" s="38">
        <v>5</v>
      </c>
      <c r="O141" s="37">
        <f t="shared" si="23"/>
        <v>1.0060362173038229</v>
      </c>
      <c r="P141" s="38"/>
      <c r="Q141" s="38">
        <v>12</v>
      </c>
      <c r="R141" s="37">
        <f t="shared" si="20"/>
        <v>1.8045112781954888</v>
      </c>
      <c r="S141" s="38"/>
      <c r="T141" s="38">
        <v>0</v>
      </c>
      <c r="U141" s="37">
        <f t="shared" si="22"/>
        <v>0</v>
      </c>
    </row>
    <row r="142" spans="1:21">
      <c r="A142" s="11" t="s">
        <v>239</v>
      </c>
      <c r="B142" s="38">
        <v>23</v>
      </c>
      <c r="C142" s="37">
        <f t="shared" si="15"/>
        <v>1.2319228709159078</v>
      </c>
      <c r="D142" s="38"/>
      <c r="E142" s="38">
        <v>4</v>
      </c>
      <c r="F142" s="37">
        <f t="shared" si="17"/>
        <v>0.78431372549019607</v>
      </c>
      <c r="G142" s="38"/>
      <c r="H142" s="38">
        <v>0</v>
      </c>
      <c r="I142" s="37">
        <f t="shared" si="18"/>
        <v>0</v>
      </c>
      <c r="J142" s="38"/>
      <c r="K142" s="38">
        <v>0</v>
      </c>
      <c r="L142" s="37">
        <f t="shared" si="19"/>
        <v>0</v>
      </c>
      <c r="M142" s="38"/>
      <c r="N142" s="38">
        <v>3</v>
      </c>
      <c r="O142" s="37">
        <f t="shared" si="23"/>
        <v>0.60362173038229372</v>
      </c>
      <c r="P142" s="38"/>
      <c r="Q142" s="38">
        <v>10</v>
      </c>
      <c r="R142" s="37">
        <f t="shared" si="20"/>
        <v>1.5037593984962405</v>
      </c>
      <c r="S142" s="38"/>
      <c r="T142" s="38">
        <v>0</v>
      </c>
      <c r="U142" s="37">
        <f t="shared" si="22"/>
        <v>0</v>
      </c>
    </row>
    <row r="143" spans="1:21">
      <c r="A143" s="11" t="s">
        <v>240</v>
      </c>
      <c r="B143" s="38">
        <v>12</v>
      </c>
      <c r="C143" s="37">
        <f t="shared" si="15"/>
        <v>0.64274236743438673</v>
      </c>
      <c r="D143" s="38"/>
      <c r="E143" s="38">
        <v>1</v>
      </c>
      <c r="F143" s="37">
        <f t="shared" si="17"/>
        <v>0.19607843137254902</v>
      </c>
      <c r="G143" s="38"/>
      <c r="H143" s="38">
        <v>0</v>
      </c>
      <c r="I143" s="37">
        <f t="shared" si="18"/>
        <v>0</v>
      </c>
      <c r="J143" s="38"/>
      <c r="K143" s="38">
        <v>0</v>
      </c>
      <c r="L143" s="37">
        <f t="shared" si="19"/>
        <v>0</v>
      </c>
      <c r="M143" s="38"/>
      <c r="N143" s="38">
        <v>3</v>
      </c>
      <c r="O143" s="37">
        <f t="shared" si="23"/>
        <v>0.60362173038229372</v>
      </c>
      <c r="P143" s="38"/>
      <c r="Q143" s="38">
        <v>6</v>
      </c>
      <c r="R143" s="37">
        <f t="shared" si="20"/>
        <v>0.90225563909774442</v>
      </c>
      <c r="S143" s="38"/>
      <c r="T143" s="38">
        <v>0</v>
      </c>
      <c r="U143" s="37">
        <f t="shared" si="22"/>
        <v>0</v>
      </c>
    </row>
    <row r="144" spans="1:21">
      <c r="A144" s="11" t="s">
        <v>241</v>
      </c>
      <c r="B144" s="38">
        <v>32</v>
      </c>
      <c r="C144" s="37">
        <f t="shared" si="15"/>
        <v>1.7139796464916979</v>
      </c>
      <c r="D144" s="38"/>
      <c r="E144" s="38">
        <v>5</v>
      </c>
      <c r="F144" s="37">
        <f t="shared" si="17"/>
        <v>0.98039215686274506</v>
      </c>
      <c r="G144" s="38"/>
      <c r="H144" s="38">
        <v>0</v>
      </c>
      <c r="I144" s="37">
        <f t="shared" si="18"/>
        <v>0</v>
      </c>
      <c r="J144" s="38"/>
      <c r="K144" s="38">
        <v>1</v>
      </c>
      <c r="L144" s="37">
        <f t="shared" si="19"/>
        <v>2.8571428571428572</v>
      </c>
      <c r="M144" s="38"/>
      <c r="N144" s="38">
        <v>2</v>
      </c>
      <c r="O144" s="37">
        <f t="shared" si="23"/>
        <v>0.4024144869215292</v>
      </c>
      <c r="P144" s="38"/>
      <c r="Q144" s="38">
        <v>18</v>
      </c>
      <c r="R144" s="37">
        <f t="shared" si="20"/>
        <v>2.7067669172932329</v>
      </c>
      <c r="S144" s="38"/>
      <c r="T144" s="38">
        <v>0</v>
      </c>
      <c r="U144" s="37">
        <f t="shared" si="22"/>
        <v>0</v>
      </c>
    </row>
    <row r="145" spans="1:21">
      <c r="A145" s="11" t="s">
        <v>242</v>
      </c>
      <c r="B145" s="38">
        <v>27</v>
      </c>
      <c r="C145" s="37">
        <f t="shared" si="15"/>
        <v>1.44617032672737</v>
      </c>
      <c r="D145" s="38"/>
      <c r="E145" s="38">
        <v>8</v>
      </c>
      <c r="F145" s="37">
        <f t="shared" si="17"/>
        <v>1.5686274509803921</v>
      </c>
      <c r="G145" s="38"/>
      <c r="H145" s="38">
        <v>1</v>
      </c>
      <c r="I145" s="37">
        <f t="shared" si="18"/>
        <v>7.6923076923076925</v>
      </c>
      <c r="J145" s="38"/>
      <c r="K145" s="38">
        <v>1</v>
      </c>
      <c r="L145" s="37">
        <f t="shared" si="19"/>
        <v>2.8571428571428572</v>
      </c>
      <c r="M145" s="38"/>
      <c r="N145" s="38">
        <v>7</v>
      </c>
      <c r="O145" s="37">
        <f t="shared" si="23"/>
        <v>1.4084507042253522</v>
      </c>
      <c r="P145" s="38"/>
      <c r="Q145" s="38">
        <v>9</v>
      </c>
      <c r="R145" s="37">
        <f t="shared" si="20"/>
        <v>1.3533834586466165</v>
      </c>
      <c r="S145" s="38"/>
      <c r="T145" s="38">
        <v>0</v>
      </c>
      <c r="U145" s="37">
        <f t="shared" si="22"/>
        <v>0</v>
      </c>
    </row>
    <row r="146" spans="1:21">
      <c r="A146" s="11" t="s">
        <v>243</v>
      </c>
      <c r="B146" s="38">
        <v>51</v>
      </c>
      <c r="C146" s="37">
        <f t="shared" si="15"/>
        <v>2.7316550615961437</v>
      </c>
      <c r="D146" s="38"/>
      <c r="E146" s="38">
        <v>15</v>
      </c>
      <c r="F146" s="37">
        <f t="shared" si="17"/>
        <v>2.9411764705882351</v>
      </c>
      <c r="G146" s="38"/>
      <c r="H146" s="38">
        <v>1</v>
      </c>
      <c r="I146" s="37">
        <f t="shared" si="18"/>
        <v>7.6923076923076925</v>
      </c>
      <c r="J146" s="38"/>
      <c r="K146" s="38">
        <v>1</v>
      </c>
      <c r="L146" s="37">
        <f t="shared" si="19"/>
        <v>2.8571428571428572</v>
      </c>
      <c r="M146" s="38"/>
      <c r="N146" s="38">
        <v>13</v>
      </c>
      <c r="O146" s="37">
        <f t="shared" si="23"/>
        <v>2.6156941649899399</v>
      </c>
      <c r="P146" s="38"/>
      <c r="Q146" s="38">
        <v>17</v>
      </c>
      <c r="R146" s="37">
        <f t="shared" si="20"/>
        <v>2.5563909774436091</v>
      </c>
      <c r="S146" s="38"/>
      <c r="T146" s="38">
        <v>1</v>
      </c>
      <c r="U146" s="37">
        <f t="shared" si="22"/>
        <v>4.3478260869565215</v>
      </c>
    </row>
    <row r="147" spans="1:21">
      <c r="A147" s="11" t="s">
        <v>244</v>
      </c>
      <c r="B147" s="38">
        <v>10</v>
      </c>
      <c r="C147" s="37">
        <f t="shared" si="15"/>
        <v>0.53561863952865563</v>
      </c>
      <c r="D147" s="38"/>
      <c r="E147" s="38">
        <v>2</v>
      </c>
      <c r="F147" s="37">
        <f t="shared" si="17"/>
        <v>0.39215686274509803</v>
      </c>
      <c r="G147" s="38"/>
      <c r="H147" s="38">
        <v>0</v>
      </c>
      <c r="I147" s="37">
        <f t="shared" si="18"/>
        <v>0</v>
      </c>
      <c r="J147" s="38"/>
      <c r="K147" s="38">
        <v>0</v>
      </c>
      <c r="L147" s="37">
        <f t="shared" si="19"/>
        <v>0</v>
      </c>
      <c r="M147" s="38"/>
      <c r="N147" s="38">
        <v>2</v>
      </c>
      <c r="O147" s="37">
        <f t="shared" si="23"/>
        <v>0.4024144869215292</v>
      </c>
      <c r="P147" s="38"/>
      <c r="Q147" s="38">
        <v>6</v>
      </c>
      <c r="R147" s="37">
        <f t="shared" si="20"/>
        <v>0.90225563909774442</v>
      </c>
      <c r="S147" s="38"/>
      <c r="T147" s="38">
        <v>0</v>
      </c>
      <c r="U147" s="37">
        <f t="shared" si="22"/>
        <v>0</v>
      </c>
    </row>
    <row r="148" spans="1:21">
      <c r="A148" s="11" t="s">
        <v>245</v>
      </c>
      <c r="B148" s="38">
        <v>24</v>
      </c>
      <c r="C148" s="37">
        <f t="shared" si="15"/>
        <v>1.2854847348687735</v>
      </c>
      <c r="D148" s="38"/>
      <c r="E148" s="38">
        <v>6</v>
      </c>
      <c r="F148" s="37">
        <f t="shared" si="17"/>
        <v>1.1764705882352942</v>
      </c>
      <c r="G148" s="38"/>
      <c r="H148" s="38">
        <v>0</v>
      </c>
      <c r="I148" s="37">
        <f t="shared" si="18"/>
        <v>0</v>
      </c>
      <c r="J148" s="38"/>
      <c r="K148" s="38">
        <v>0</v>
      </c>
      <c r="L148" s="37">
        <f t="shared" si="19"/>
        <v>0</v>
      </c>
      <c r="M148" s="38"/>
      <c r="N148" s="38">
        <v>10</v>
      </c>
      <c r="O148" s="37">
        <f t="shared" si="23"/>
        <v>2.0120724346076457</v>
      </c>
      <c r="P148" s="38"/>
      <c r="Q148" s="38">
        <v>9</v>
      </c>
      <c r="R148" s="37">
        <f t="shared" si="20"/>
        <v>1.3533834586466165</v>
      </c>
      <c r="S148" s="38"/>
      <c r="T148" s="38">
        <v>0</v>
      </c>
      <c r="U148" s="37">
        <f t="shared" si="22"/>
        <v>0</v>
      </c>
    </row>
    <row r="149" spans="1:21">
      <c r="A149" s="11" t="s">
        <v>246</v>
      </c>
      <c r="B149" s="38">
        <v>27</v>
      </c>
      <c r="C149" s="37">
        <f t="shared" si="15"/>
        <v>1.44617032672737</v>
      </c>
      <c r="D149" s="38"/>
      <c r="E149" s="38">
        <v>5</v>
      </c>
      <c r="F149" s="37">
        <f t="shared" si="17"/>
        <v>0.98039215686274506</v>
      </c>
      <c r="G149" s="38"/>
      <c r="H149" s="38">
        <v>0</v>
      </c>
      <c r="I149" s="37">
        <f t="shared" si="18"/>
        <v>0</v>
      </c>
      <c r="J149" s="38"/>
      <c r="K149" s="38">
        <v>0</v>
      </c>
      <c r="L149" s="37">
        <f t="shared" si="19"/>
        <v>0</v>
      </c>
      <c r="M149" s="38"/>
      <c r="N149" s="38">
        <v>6</v>
      </c>
      <c r="O149" s="37">
        <f t="shared" si="23"/>
        <v>1.2072434607645874</v>
      </c>
      <c r="P149" s="38"/>
      <c r="Q149" s="38">
        <v>5</v>
      </c>
      <c r="R149" s="37">
        <f t="shared" si="20"/>
        <v>0.75187969924812026</v>
      </c>
      <c r="S149" s="38"/>
      <c r="T149" s="38">
        <v>0</v>
      </c>
      <c r="U149" s="37">
        <f t="shared" si="22"/>
        <v>0</v>
      </c>
    </row>
    <row r="150" spans="1:21">
      <c r="A150" s="11" t="s">
        <v>247</v>
      </c>
      <c r="B150" s="38">
        <v>8</v>
      </c>
      <c r="C150" s="37">
        <f t="shared" si="15"/>
        <v>0.42849491162292447</v>
      </c>
      <c r="D150" s="38"/>
      <c r="E150" s="38">
        <v>1</v>
      </c>
      <c r="F150" s="37">
        <f t="shared" si="17"/>
        <v>0.19607843137254902</v>
      </c>
      <c r="G150" s="38"/>
      <c r="H150" s="38">
        <v>0</v>
      </c>
      <c r="I150" s="37">
        <f t="shared" si="18"/>
        <v>0</v>
      </c>
      <c r="J150" s="38"/>
      <c r="K150" s="38">
        <v>0</v>
      </c>
      <c r="L150" s="37">
        <f t="shared" si="19"/>
        <v>0</v>
      </c>
      <c r="M150" s="38"/>
      <c r="N150" s="38">
        <v>3</v>
      </c>
      <c r="O150" s="37">
        <f t="shared" si="23"/>
        <v>0.60362173038229372</v>
      </c>
      <c r="P150" s="38"/>
      <c r="Q150" s="38">
        <v>3</v>
      </c>
      <c r="R150" s="37">
        <f t="shared" si="20"/>
        <v>0.45112781954887221</v>
      </c>
      <c r="S150" s="38"/>
      <c r="T150" s="38">
        <v>0</v>
      </c>
      <c r="U150" s="37">
        <f t="shared" si="22"/>
        <v>0</v>
      </c>
    </row>
    <row r="151" spans="1:21">
      <c r="A151" s="11" t="s">
        <v>248</v>
      </c>
      <c r="B151" s="38">
        <v>32</v>
      </c>
      <c r="C151" s="37">
        <f t="shared" si="15"/>
        <v>1.7139796464916979</v>
      </c>
      <c r="D151" s="38"/>
      <c r="E151" s="38">
        <v>9</v>
      </c>
      <c r="F151" s="37">
        <f t="shared" si="17"/>
        <v>1.7647058823529411</v>
      </c>
      <c r="G151" s="38"/>
      <c r="H151" s="38">
        <v>0</v>
      </c>
      <c r="I151" s="37">
        <f t="shared" si="18"/>
        <v>0</v>
      </c>
      <c r="J151" s="38"/>
      <c r="K151" s="38">
        <v>0</v>
      </c>
      <c r="L151" s="37">
        <f t="shared" si="19"/>
        <v>0</v>
      </c>
      <c r="M151" s="38"/>
      <c r="N151" s="38">
        <v>12</v>
      </c>
      <c r="O151" s="37">
        <f t="shared" si="23"/>
        <v>2.4144869215291749</v>
      </c>
      <c r="P151" s="38"/>
      <c r="Q151" s="38">
        <v>10</v>
      </c>
      <c r="R151" s="37">
        <f t="shared" si="20"/>
        <v>1.5037593984962405</v>
      </c>
      <c r="S151" s="38"/>
      <c r="T151" s="38">
        <v>1</v>
      </c>
      <c r="U151" s="37">
        <f t="shared" si="22"/>
        <v>4.3478260869565215</v>
      </c>
    </row>
    <row r="152" spans="1:21">
      <c r="A152" s="11" t="s">
        <v>249</v>
      </c>
      <c r="B152" s="38">
        <v>59</v>
      </c>
      <c r="C152" s="37">
        <f t="shared" si="15"/>
        <v>3.1601499732190681</v>
      </c>
      <c r="D152" s="38"/>
      <c r="E152" s="38">
        <v>9</v>
      </c>
      <c r="F152" s="37">
        <f t="shared" si="17"/>
        <v>1.7647058823529411</v>
      </c>
      <c r="G152" s="38"/>
      <c r="H152" s="38">
        <v>1</v>
      </c>
      <c r="I152" s="37">
        <f t="shared" si="18"/>
        <v>7.6923076923076925</v>
      </c>
      <c r="J152" s="38"/>
      <c r="K152" s="38">
        <v>0</v>
      </c>
      <c r="L152" s="37">
        <f t="shared" si="19"/>
        <v>0</v>
      </c>
      <c r="M152" s="38"/>
      <c r="N152" s="38">
        <v>12</v>
      </c>
      <c r="O152" s="37">
        <f t="shared" si="23"/>
        <v>2.4144869215291749</v>
      </c>
      <c r="P152" s="38"/>
      <c r="Q152" s="38">
        <v>24</v>
      </c>
      <c r="R152" s="37">
        <f t="shared" si="20"/>
        <v>3.6090225563909777</v>
      </c>
      <c r="S152" s="38"/>
      <c r="T152" s="38">
        <v>0</v>
      </c>
      <c r="U152" s="37">
        <f t="shared" si="22"/>
        <v>0</v>
      </c>
    </row>
    <row r="153" spans="1:21">
      <c r="A153" s="11" t="s">
        <v>250</v>
      </c>
      <c r="B153" s="38">
        <v>11</v>
      </c>
      <c r="C153" s="37">
        <f t="shared" si="15"/>
        <v>0.58918050348152118</v>
      </c>
      <c r="D153" s="38"/>
      <c r="E153" s="38">
        <v>1</v>
      </c>
      <c r="F153" s="37">
        <f t="shared" si="17"/>
        <v>0.19607843137254902</v>
      </c>
      <c r="G153" s="38"/>
      <c r="H153" s="38">
        <v>0</v>
      </c>
      <c r="I153" s="37">
        <f t="shared" si="18"/>
        <v>0</v>
      </c>
      <c r="J153" s="38"/>
      <c r="K153" s="38">
        <v>1</v>
      </c>
      <c r="L153" s="37">
        <f t="shared" si="19"/>
        <v>2.8571428571428572</v>
      </c>
      <c r="M153" s="38"/>
      <c r="N153" s="38">
        <v>11</v>
      </c>
      <c r="O153" s="37">
        <f t="shared" si="23"/>
        <v>2.2132796780684103</v>
      </c>
      <c r="P153" s="38"/>
      <c r="Q153" s="38">
        <v>1</v>
      </c>
      <c r="R153" s="37">
        <f t="shared" si="20"/>
        <v>0.15037593984962408</v>
      </c>
      <c r="S153" s="38"/>
      <c r="T153" s="38">
        <v>0</v>
      </c>
      <c r="U153" s="37">
        <f t="shared" si="22"/>
        <v>0</v>
      </c>
    </row>
    <row r="154" spans="1:21">
      <c r="A154" s="11" t="s">
        <v>251</v>
      </c>
      <c r="B154" s="38">
        <v>10</v>
      </c>
      <c r="C154" s="37">
        <f t="shared" si="15"/>
        <v>0.53561863952865563</v>
      </c>
      <c r="D154" s="38"/>
      <c r="E154" s="38">
        <v>3</v>
      </c>
      <c r="F154" s="37">
        <f t="shared" si="17"/>
        <v>0.58823529411764708</v>
      </c>
      <c r="G154" s="38"/>
      <c r="H154" s="38">
        <v>0</v>
      </c>
      <c r="I154" s="37">
        <f t="shared" si="18"/>
        <v>0</v>
      </c>
      <c r="J154" s="38"/>
      <c r="K154" s="38">
        <v>0</v>
      </c>
      <c r="L154" s="37">
        <f t="shared" si="19"/>
        <v>0</v>
      </c>
      <c r="M154" s="38"/>
      <c r="N154" s="38">
        <v>1</v>
      </c>
      <c r="O154" s="37">
        <f t="shared" si="23"/>
        <v>0.2012072434607646</v>
      </c>
      <c r="P154" s="38"/>
      <c r="Q154" s="38">
        <v>6</v>
      </c>
      <c r="R154" s="37">
        <f t="shared" si="20"/>
        <v>0.90225563909774442</v>
      </c>
      <c r="S154" s="38"/>
      <c r="T154" s="38">
        <v>1</v>
      </c>
      <c r="U154" s="37">
        <f t="shared" si="22"/>
        <v>4.3478260869565215</v>
      </c>
    </row>
    <row r="155" spans="1:21">
      <c r="A155" s="11" t="s">
        <v>252</v>
      </c>
      <c r="B155" s="38">
        <v>36</v>
      </c>
      <c r="C155" s="37">
        <f t="shared" si="15"/>
        <v>1.9282271023031601</v>
      </c>
      <c r="D155" s="38"/>
      <c r="E155" s="38">
        <v>11</v>
      </c>
      <c r="F155" s="37">
        <f t="shared" si="17"/>
        <v>2.1568627450980391</v>
      </c>
      <c r="G155" s="38"/>
      <c r="H155" s="38">
        <v>0</v>
      </c>
      <c r="I155" s="37">
        <f t="shared" si="18"/>
        <v>0</v>
      </c>
      <c r="J155" s="38"/>
      <c r="K155" s="38">
        <v>2</v>
      </c>
      <c r="L155" s="37">
        <f t="shared" si="19"/>
        <v>5.7142857142857144</v>
      </c>
      <c r="M155" s="38"/>
      <c r="N155" s="38">
        <v>14</v>
      </c>
      <c r="O155" s="37">
        <f t="shared" si="23"/>
        <v>2.8169014084507045</v>
      </c>
      <c r="P155" s="38"/>
      <c r="Q155" s="38">
        <v>11</v>
      </c>
      <c r="R155" s="37">
        <f t="shared" si="20"/>
        <v>1.6541353383458646</v>
      </c>
      <c r="S155" s="38"/>
      <c r="T155" s="38">
        <v>0</v>
      </c>
      <c r="U155" s="37">
        <f t="shared" si="22"/>
        <v>0</v>
      </c>
    </row>
    <row r="156" spans="1:21">
      <c r="A156" s="11" t="s">
        <v>253</v>
      </c>
      <c r="B156" s="38">
        <v>13</v>
      </c>
      <c r="C156" s="37">
        <f t="shared" si="15"/>
        <v>0.69630423138725228</v>
      </c>
      <c r="D156" s="38"/>
      <c r="E156" s="38">
        <v>6</v>
      </c>
      <c r="F156" s="37">
        <f t="shared" si="17"/>
        <v>1.1764705882352942</v>
      </c>
      <c r="G156" s="38"/>
      <c r="H156" s="38">
        <v>0</v>
      </c>
      <c r="I156" s="37">
        <f t="shared" si="18"/>
        <v>0</v>
      </c>
      <c r="J156" s="38"/>
      <c r="K156" s="38">
        <v>0</v>
      </c>
      <c r="L156" s="37">
        <f t="shared" si="19"/>
        <v>0</v>
      </c>
      <c r="M156" s="38"/>
      <c r="N156" s="38">
        <v>3</v>
      </c>
      <c r="O156" s="37">
        <f t="shared" si="23"/>
        <v>0.60362173038229372</v>
      </c>
      <c r="P156" s="38"/>
      <c r="Q156" s="38">
        <v>4</v>
      </c>
      <c r="R156" s="37">
        <f t="shared" si="20"/>
        <v>0.60150375939849632</v>
      </c>
      <c r="S156" s="38"/>
      <c r="T156" s="38">
        <v>1</v>
      </c>
      <c r="U156" s="37">
        <f t="shared" si="22"/>
        <v>4.3478260869565215</v>
      </c>
    </row>
    <row r="157" spans="1:21">
      <c r="A157" s="11" t="s">
        <v>254</v>
      </c>
      <c r="B157" s="38">
        <v>31</v>
      </c>
      <c r="C157" s="37">
        <f t="shared" si="15"/>
        <v>1.6604177825388324</v>
      </c>
      <c r="D157" s="38"/>
      <c r="E157" s="38">
        <v>11</v>
      </c>
      <c r="F157" s="37">
        <f t="shared" si="17"/>
        <v>2.1568627450980391</v>
      </c>
      <c r="G157" s="38"/>
      <c r="H157" s="38">
        <v>0</v>
      </c>
      <c r="I157" s="37">
        <f t="shared" si="18"/>
        <v>0</v>
      </c>
      <c r="J157" s="38"/>
      <c r="K157" s="38">
        <v>0</v>
      </c>
      <c r="L157" s="37">
        <f t="shared" si="19"/>
        <v>0</v>
      </c>
      <c r="M157" s="38"/>
      <c r="N157" s="38">
        <v>11</v>
      </c>
      <c r="O157" s="37">
        <f t="shared" si="23"/>
        <v>2.2132796780684103</v>
      </c>
      <c r="P157" s="38"/>
      <c r="Q157" s="38">
        <v>6</v>
      </c>
      <c r="R157" s="37">
        <f t="shared" si="20"/>
        <v>0.90225563909774442</v>
      </c>
      <c r="S157" s="38"/>
      <c r="T157" s="38">
        <v>0</v>
      </c>
      <c r="U157" s="37">
        <f t="shared" si="22"/>
        <v>0</v>
      </c>
    </row>
    <row r="158" spans="1:21">
      <c r="A158" s="11" t="s">
        <v>255</v>
      </c>
      <c r="B158" s="38">
        <v>12</v>
      </c>
      <c r="C158" s="37">
        <f t="shared" si="15"/>
        <v>0.64274236743438673</v>
      </c>
      <c r="D158" s="38"/>
      <c r="E158" s="38">
        <v>1</v>
      </c>
      <c r="F158" s="37">
        <f t="shared" si="17"/>
        <v>0.19607843137254902</v>
      </c>
      <c r="G158" s="38"/>
      <c r="H158" s="38">
        <v>0</v>
      </c>
      <c r="I158" s="37">
        <f t="shared" si="18"/>
        <v>0</v>
      </c>
      <c r="J158" s="38"/>
      <c r="K158" s="38">
        <v>0</v>
      </c>
      <c r="L158" s="37">
        <f t="shared" si="19"/>
        <v>0</v>
      </c>
      <c r="M158" s="38"/>
      <c r="N158" s="38">
        <v>0</v>
      </c>
      <c r="O158" s="37">
        <f t="shared" si="23"/>
        <v>0</v>
      </c>
      <c r="P158" s="38"/>
      <c r="Q158" s="38">
        <v>7</v>
      </c>
      <c r="R158" s="37">
        <f t="shared" si="20"/>
        <v>1.0526315789473684</v>
      </c>
      <c r="S158" s="38"/>
      <c r="T158" s="38">
        <v>1</v>
      </c>
      <c r="U158" s="37">
        <f t="shared" si="22"/>
        <v>4.3478260869565215</v>
      </c>
    </row>
    <row r="159" spans="1:21">
      <c r="A159" s="11" t="s">
        <v>256</v>
      </c>
      <c r="B159" s="38">
        <v>11</v>
      </c>
      <c r="C159" s="37">
        <f t="shared" si="15"/>
        <v>0.58918050348152118</v>
      </c>
      <c r="D159" s="38"/>
      <c r="E159" s="38">
        <v>7</v>
      </c>
      <c r="F159" s="37">
        <f t="shared" si="17"/>
        <v>1.3725490196078431</v>
      </c>
      <c r="G159" s="38"/>
      <c r="H159" s="38">
        <v>0</v>
      </c>
      <c r="I159" s="37">
        <f t="shared" si="18"/>
        <v>0</v>
      </c>
      <c r="J159" s="38"/>
      <c r="K159" s="38">
        <v>0</v>
      </c>
      <c r="L159" s="37">
        <f t="shared" si="19"/>
        <v>0</v>
      </c>
      <c r="M159" s="38"/>
      <c r="N159" s="38">
        <v>5</v>
      </c>
      <c r="O159" s="37">
        <f t="shared" si="23"/>
        <v>1.0060362173038229</v>
      </c>
      <c r="P159" s="38"/>
      <c r="Q159" s="38">
        <v>3</v>
      </c>
      <c r="R159" s="37">
        <f t="shared" si="20"/>
        <v>0.45112781954887221</v>
      </c>
      <c r="S159" s="38"/>
      <c r="T159" s="38">
        <v>0</v>
      </c>
      <c r="U159" s="37">
        <f t="shared" si="22"/>
        <v>0</v>
      </c>
    </row>
    <row r="160" spans="1:21">
      <c r="A160" s="11" t="s">
        <v>257</v>
      </c>
      <c r="B160" s="38">
        <v>9</v>
      </c>
      <c r="C160" s="37">
        <f t="shared" si="15"/>
        <v>0.48205677557579002</v>
      </c>
      <c r="D160" s="38"/>
      <c r="E160" s="38">
        <v>2</v>
      </c>
      <c r="F160" s="37">
        <f t="shared" si="17"/>
        <v>0.39215686274509803</v>
      </c>
      <c r="G160" s="38"/>
      <c r="H160" s="38">
        <v>0</v>
      </c>
      <c r="I160" s="37">
        <f t="shared" si="18"/>
        <v>0</v>
      </c>
      <c r="J160" s="38"/>
      <c r="K160" s="38">
        <v>0</v>
      </c>
      <c r="L160" s="37">
        <f t="shared" si="19"/>
        <v>0</v>
      </c>
      <c r="M160" s="38"/>
      <c r="N160" s="38">
        <v>3</v>
      </c>
      <c r="O160" s="37">
        <f t="shared" si="23"/>
        <v>0.60362173038229372</v>
      </c>
      <c r="P160" s="38"/>
      <c r="Q160" s="38">
        <v>5</v>
      </c>
      <c r="R160" s="37">
        <f t="shared" si="20"/>
        <v>0.75187969924812026</v>
      </c>
      <c r="S160" s="38"/>
      <c r="T160" s="38">
        <v>0</v>
      </c>
      <c r="U160" s="37">
        <f t="shared" si="22"/>
        <v>0</v>
      </c>
    </row>
    <row r="161" spans="1:21">
      <c r="A161" s="11" t="s">
        <v>258</v>
      </c>
      <c r="B161" s="38">
        <v>23</v>
      </c>
      <c r="C161" s="37">
        <f t="shared" si="15"/>
        <v>1.2319228709159078</v>
      </c>
      <c r="D161" s="38"/>
      <c r="E161" s="38">
        <v>6</v>
      </c>
      <c r="F161" s="37">
        <f t="shared" si="17"/>
        <v>1.1764705882352942</v>
      </c>
      <c r="G161" s="38"/>
      <c r="H161" s="38">
        <v>0</v>
      </c>
      <c r="I161" s="37">
        <f t="shared" si="18"/>
        <v>0</v>
      </c>
      <c r="J161" s="38"/>
      <c r="K161" s="38">
        <v>0</v>
      </c>
      <c r="L161" s="37">
        <f t="shared" si="19"/>
        <v>0</v>
      </c>
      <c r="M161" s="38"/>
      <c r="N161" s="38">
        <v>7</v>
      </c>
      <c r="O161" s="37">
        <f t="shared" si="23"/>
        <v>1.4084507042253522</v>
      </c>
      <c r="P161" s="38"/>
      <c r="Q161" s="38">
        <v>9</v>
      </c>
      <c r="R161" s="37">
        <f t="shared" si="20"/>
        <v>1.3533834586466165</v>
      </c>
      <c r="S161" s="38"/>
      <c r="T161" s="38">
        <v>0</v>
      </c>
      <c r="U161" s="37">
        <f t="shared" si="22"/>
        <v>0</v>
      </c>
    </row>
    <row r="162" spans="1:21">
      <c r="A162" s="11" t="s">
        <v>259</v>
      </c>
      <c r="B162" s="38">
        <v>43</v>
      </c>
      <c r="C162" s="37">
        <f t="shared" si="15"/>
        <v>2.3031601499732193</v>
      </c>
      <c r="D162" s="38"/>
      <c r="E162" s="38">
        <v>10</v>
      </c>
      <c r="F162" s="37">
        <f t="shared" si="17"/>
        <v>1.9607843137254901</v>
      </c>
      <c r="G162" s="38"/>
      <c r="H162" s="38">
        <v>0</v>
      </c>
      <c r="I162" s="37">
        <f t="shared" si="18"/>
        <v>0</v>
      </c>
      <c r="J162" s="38"/>
      <c r="K162" s="38">
        <v>1</v>
      </c>
      <c r="L162" s="37">
        <f t="shared" si="19"/>
        <v>2.8571428571428572</v>
      </c>
      <c r="M162" s="38"/>
      <c r="N162" s="38">
        <v>11</v>
      </c>
      <c r="O162" s="37">
        <f t="shared" si="23"/>
        <v>2.2132796780684103</v>
      </c>
      <c r="P162" s="38"/>
      <c r="Q162" s="38">
        <v>19</v>
      </c>
      <c r="R162" s="37">
        <f t="shared" si="20"/>
        <v>2.8571428571428572</v>
      </c>
      <c r="S162" s="38"/>
      <c r="T162" s="38">
        <v>2</v>
      </c>
      <c r="U162" s="37">
        <f t="shared" si="22"/>
        <v>8.695652173913043</v>
      </c>
    </row>
    <row r="163" spans="1:21">
      <c r="A163" s="11" t="s">
        <v>260</v>
      </c>
      <c r="B163" s="38">
        <v>15</v>
      </c>
      <c r="C163" s="37">
        <f t="shared" si="15"/>
        <v>0.80342795929298338</v>
      </c>
      <c r="D163" s="38"/>
      <c r="E163" s="38">
        <v>3</v>
      </c>
      <c r="F163" s="37">
        <f t="shared" si="17"/>
        <v>0.58823529411764708</v>
      </c>
      <c r="G163" s="38"/>
      <c r="H163" s="38">
        <v>0</v>
      </c>
      <c r="I163" s="37">
        <f t="shared" si="18"/>
        <v>0</v>
      </c>
      <c r="J163" s="38"/>
      <c r="K163" s="38">
        <v>0</v>
      </c>
      <c r="L163" s="37">
        <f t="shared" si="19"/>
        <v>0</v>
      </c>
      <c r="M163" s="38"/>
      <c r="N163" s="38">
        <v>4</v>
      </c>
      <c r="O163" s="37">
        <f t="shared" si="23"/>
        <v>0.8048289738430584</v>
      </c>
      <c r="P163" s="38"/>
      <c r="Q163" s="38">
        <v>9</v>
      </c>
      <c r="R163" s="37">
        <f t="shared" si="20"/>
        <v>1.3533834586466165</v>
      </c>
      <c r="S163" s="38"/>
      <c r="T163" s="38">
        <v>0</v>
      </c>
      <c r="U163" s="37">
        <f t="shared" si="22"/>
        <v>0</v>
      </c>
    </row>
    <row r="164" spans="1:21">
      <c r="A164" s="11" t="s">
        <v>261</v>
      </c>
      <c r="B164" s="38">
        <v>2</v>
      </c>
      <c r="C164" s="37">
        <f t="shared" si="15"/>
        <v>0.10712372790573112</v>
      </c>
      <c r="D164" s="38"/>
      <c r="E164" s="38">
        <v>1</v>
      </c>
      <c r="F164" s="37">
        <f t="shared" si="17"/>
        <v>0.19607843137254902</v>
      </c>
      <c r="G164" s="38"/>
      <c r="H164" s="38">
        <v>0</v>
      </c>
      <c r="I164" s="37">
        <f t="shared" si="18"/>
        <v>0</v>
      </c>
      <c r="J164" s="38"/>
      <c r="K164" s="38">
        <v>0</v>
      </c>
      <c r="L164" s="37">
        <f t="shared" si="19"/>
        <v>0</v>
      </c>
      <c r="M164" s="38"/>
      <c r="N164" s="38">
        <v>1</v>
      </c>
      <c r="O164" s="37">
        <f t="shared" si="23"/>
        <v>0.2012072434607646</v>
      </c>
      <c r="P164" s="38"/>
      <c r="Q164" s="38">
        <v>0</v>
      </c>
      <c r="R164" s="37">
        <f t="shared" si="20"/>
        <v>0</v>
      </c>
      <c r="S164" s="38"/>
      <c r="T164" s="38">
        <v>0</v>
      </c>
      <c r="U164" s="37">
        <f t="shared" si="22"/>
        <v>0</v>
      </c>
    </row>
    <row r="165" spans="1:21">
      <c r="A165" s="11" t="s">
        <v>262</v>
      </c>
      <c r="B165" s="38">
        <v>21</v>
      </c>
      <c r="C165" s="37">
        <f t="shared" si="15"/>
        <v>1.1247991430101767</v>
      </c>
      <c r="D165" s="38"/>
      <c r="E165" s="38">
        <v>4</v>
      </c>
      <c r="F165" s="37">
        <f t="shared" si="17"/>
        <v>0.78431372549019607</v>
      </c>
      <c r="G165" s="38"/>
      <c r="H165" s="38">
        <v>0</v>
      </c>
      <c r="I165" s="37">
        <f t="shared" si="18"/>
        <v>0</v>
      </c>
      <c r="J165" s="38"/>
      <c r="K165" s="38">
        <v>0</v>
      </c>
      <c r="L165" s="37">
        <f t="shared" si="19"/>
        <v>0</v>
      </c>
      <c r="M165" s="38"/>
      <c r="N165" s="38">
        <v>6</v>
      </c>
      <c r="O165" s="37">
        <f t="shared" si="23"/>
        <v>1.2072434607645874</v>
      </c>
      <c r="P165" s="38"/>
      <c r="Q165" s="38">
        <v>6</v>
      </c>
      <c r="R165" s="37">
        <f t="shared" si="20"/>
        <v>0.90225563909774442</v>
      </c>
      <c r="S165" s="38"/>
      <c r="T165" s="38">
        <v>0</v>
      </c>
      <c r="U165" s="37">
        <f t="shared" si="22"/>
        <v>0</v>
      </c>
    </row>
    <row r="166" spans="1:21">
      <c r="A166" s="11" t="s">
        <v>263</v>
      </c>
      <c r="B166" s="38">
        <v>2</v>
      </c>
      <c r="C166" s="37">
        <f t="shared" si="15"/>
        <v>0.10712372790573112</v>
      </c>
      <c r="D166" s="38"/>
      <c r="E166" s="38">
        <v>0</v>
      </c>
      <c r="F166" s="37">
        <f t="shared" si="17"/>
        <v>0</v>
      </c>
      <c r="G166" s="38"/>
      <c r="H166" s="38">
        <v>0</v>
      </c>
      <c r="I166" s="37">
        <f t="shared" si="18"/>
        <v>0</v>
      </c>
      <c r="J166" s="38"/>
      <c r="K166" s="38">
        <v>0</v>
      </c>
      <c r="L166" s="37">
        <f t="shared" si="19"/>
        <v>0</v>
      </c>
      <c r="M166" s="38"/>
      <c r="N166" s="38">
        <v>0</v>
      </c>
      <c r="O166" s="37">
        <f t="shared" si="23"/>
        <v>0</v>
      </c>
      <c r="P166" s="38"/>
      <c r="Q166" s="38">
        <v>1</v>
      </c>
      <c r="R166" s="37">
        <f t="shared" si="20"/>
        <v>0.15037593984962408</v>
      </c>
      <c r="S166" s="38"/>
      <c r="T166" s="38">
        <v>0</v>
      </c>
      <c r="U166" s="37">
        <f t="shared" si="22"/>
        <v>0</v>
      </c>
    </row>
    <row r="167" spans="1:21">
      <c r="A167" s="11" t="s">
        <v>264</v>
      </c>
      <c r="B167" s="38">
        <v>17</v>
      </c>
      <c r="C167" s="37">
        <f t="shared" si="15"/>
        <v>0.91055168719871449</v>
      </c>
      <c r="D167" s="38"/>
      <c r="E167" s="38">
        <v>5</v>
      </c>
      <c r="F167" s="37">
        <f t="shared" si="17"/>
        <v>0.98039215686274506</v>
      </c>
      <c r="G167" s="38"/>
      <c r="H167" s="38">
        <v>1</v>
      </c>
      <c r="I167" s="37">
        <f t="shared" si="18"/>
        <v>7.6923076923076925</v>
      </c>
      <c r="J167" s="38"/>
      <c r="K167" s="38">
        <v>0</v>
      </c>
      <c r="L167" s="37">
        <f t="shared" si="19"/>
        <v>0</v>
      </c>
      <c r="M167" s="38"/>
      <c r="N167" s="38">
        <v>5</v>
      </c>
      <c r="O167" s="37">
        <f t="shared" si="23"/>
        <v>1.0060362173038229</v>
      </c>
      <c r="P167" s="38"/>
      <c r="Q167" s="38">
        <v>8</v>
      </c>
      <c r="R167" s="37">
        <f t="shared" si="20"/>
        <v>1.2030075187969926</v>
      </c>
      <c r="S167" s="38"/>
      <c r="T167" s="38">
        <v>0</v>
      </c>
      <c r="U167" s="37">
        <f t="shared" si="22"/>
        <v>0</v>
      </c>
    </row>
    <row r="168" spans="1:21">
      <c r="A168" s="11" t="s">
        <v>265</v>
      </c>
      <c r="B168" s="38">
        <v>26</v>
      </c>
      <c r="C168" s="37">
        <f t="shared" si="15"/>
        <v>1.3926084627745046</v>
      </c>
      <c r="D168" s="38"/>
      <c r="E168" s="38">
        <v>12</v>
      </c>
      <c r="F168" s="37">
        <f t="shared" si="17"/>
        <v>2.3529411764705883</v>
      </c>
      <c r="G168" s="38"/>
      <c r="H168" s="38">
        <v>0</v>
      </c>
      <c r="I168" s="37">
        <f t="shared" si="18"/>
        <v>0</v>
      </c>
      <c r="J168" s="38"/>
      <c r="K168" s="38">
        <v>0</v>
      </c>
      <c r="L168" s="37">
        <f t="shared" si="19"/>
        <v>0</v>
      </c>
      <c r="M168" s="38"/>
      <c r="N168" s="38">
        <v>7</v>
      </c>
      <c r="O168" s="37">
        <f t="shared" si="23"/>
        <v>1.4084507042253522</v>
      </c>
      <c r="P168" s="38"/>
      <c r="Q168" s="38">
        <v>8</v>
      </c>
      <c r="R168" s="37">
        <f t="shared" si="20"/>
        <v>1.2030075187969926</v>
      </c>
      <c r="S168" s="38"/>
      <c r="T168" s="38">
        <v>0</v>
      </c>
      <c r="U168" s="37">
        <f t="shared" si="22"/>
        <v>0</v>
      </c>
    </row>
    <row r="169" spans="1:21">
      <c r="A169" s="11" t="s">
        <v>266</v>
      </c>
      <c r="B169" s="38">
        <v>24</v>
      </c>
      <c r="C169" s="37">
        <f t="shared" ref="C169:C212" si="24">IF($A169&lt;&gt;0,B169/B$10*100,"")</f>
        <v>1.2854847348687735</v>
      </c>
      <c r="D169" s="38"/>
      <c r="E169" s="38">
        <v>6</v>
      </c>
      <c r="F169" s="37">
        <f t="shared" ref="F169:F181" si="25">IF($A169&lt;&gt;0,E169/E$10*100,"")</f>
        <v>1.1764705882352942</v>
      </c>
      <c r="G169" s="38"/>
      <c r="H169" s="38">
        <v>0</v>
      </c>
      <c r="I169" s="37">
        <f t="shared" ref="I169:I177" si="26">IF($A169&lt;&gt;0,H169/H$10*100,"")</f>
        <v>0</v>
      </c>
      <c r="J169" s="38"/>
      <c r="K169" s="38">
        <v>1</v>
      </c>
      <c r="L169" s="37">
        <f t="shared" ref="L169:L212" si="27">IF($A169&lt;&gt;0,K169/K$10*100,"")</f>
        <v>2.8571428571428572</v>
      </c>
      <c r="M169" s="38"/>
      <c r="N169" s="38">
        <v>2</v>
      </c>
      <c r="O169" s="37">
        <f t="shared" si="23"/>
        <v>0.4024144869215292</v>
      </c>
      <c r="P169" s="38"/>
      <c r="Q169" s="38">
        <v>10</v>
      </c>
      <c r="R169" s="37">
        <f t="shared" ref="R169:R181" si="28">IF($A169&lt;&gt;0,Q169/Q$10*100,"")</f>
        <v>1.5037593984962405</v>
      </c>
      <c r="S169" s="38"/>
      <c r="T169" s="38">
        <v>0</v>
      </c>
      <c r="U169" s="37">
        <f t="shared" si="22"/>
        <v>0</v>
      </c>
    </row>
    <row r="170" spans="1:21">
      <c r="A170" s="11" t="s">
        <v>267</v>
      </c>
      <c r="B170" s="38">
        <v>33</v>
      </c>
      <c r="C170" s="37">
        <f t="shared" si="24"/>
        <v>1.7675415104445635</v>
      </c>
      <c r="D170" s="38"/>
      <c r="E170" s="38">
        <v>3</v>
      </c>
      <c r="F170" s="37">
        <f t="shared" si="25"/>
        <v>0.58823529411764708</v>
      </c>
      <c r="G170" s="38"/>
      <c r="H170" s="38">
        <v>0</v>
      </c>
      <c r="I170" s="37">
        <f t="shared" si="26"/>
        <v>0</v>
      </c>
      <c r="J170" s="38"/>
      <c r="K170" s="38">
        <v>1</v>
      </c>
      <c r="L170" s="37">
        <f t="shared" si="27"/>
        <v>2.8571428571428572</v>
      </c>
      <c r="M170" s="38"/>
      <c r="N170" s="38">
        <v>8</v>
      </c>
      <c r="O170" s="37">
        <f t="shared" ref="O170:O181" si="29">IF(A170&lt;&gt;0,N170/$N$10*100,"")</f>
        <v>1.6096579476861168</v>
      </c>
      <c r="P170" s="38"/>
      <c r="Q170" s="38">
        <v>20</v>
      </c>
      <c r="R170" s="37">
        <f t="shared" si="28"/>
        <v>3.007518796992481</v>
      </c>
      <c r="S170" s="38"/>
      <c r="T170" s="38">
        <v>0</v>
      </c>
      <c r="U170" s="37">
        <f t="shared" ref="U170:U177" si="30">IF(A170&lt;&gt;0,T170/$T$10*100,"")</f>
        <v>0</v>
      </c>
    </row>
    <row r="171" spans="1:21">
      <c r="A171" s="11" t="s">
        <v>268</v>
      </c>
      <c r="B171" s="38">
        <v>36</v>
      </c>
      <c r="C171" s="37">
        <f t="shared" si="24"/>
        <v>1.9282271023031601</v>
      </c>
      <c r="D171" s="38"/>
      <c r="E171" s="38">
        <v>17</v>
      </c>
      <c r="F171" s="37">
        <f t="shared" si="25"/>
        <v>3.3333333333333335</v>
      </c>
      <c r="G171" s="38"/>
      <c r="H171" s="38">
        <v>0</v>
      </c>
      <c r="I171" s="37">
        <f t="shared" si="26"/>
        <v>0</v>
      </c>
      <c r="J171" s="38"/>
      <c r="K171" s="38">
        <v>0</v>
      </c>
      <c r="L171" s="37">
        <f t="shared" si="27"/>
        <v>0</v>
      </c>
      <c r="M171" s="38"/>
      <c r="N171" s="38">
        <v>9</v>
      </c>
      <c r="O171" s="37">
        <f t="shared" si="29"/>
        <v>1.8108651911468814</v>
      </c>
      <c r="P171" s="38"/>
      <c r="Q171" s="38">
        <v>15</v>
      </c>
      <c r="R171" s="37">
        <f t="shared" si="28"/>
        <v>2.2556390977443606</v>
      </c>
      <c r="S171" s="38"/>
      <c r="T171" s="38">
        <v>0</v>
      </c>
      <c r="U171" s="37">
        <f t="shared" si="30"/>
        <v>0</v>
      </c>
    </row>
    <row r="172" spans="1:21">
      <c r="A172" s="11" t="s">
        <v>269</v>
      </c>
      <c r="B172" s="38">
        <v>59</v>
      </c>
      <c r="C172" s="37">
        <f t="shared" si="24"/>
        <v>3.1601499732190681</v>
      </c>
      <c r="D172" s="38"/>
      <c r="E172" s="38">
        <v>21</v>
      </c>
      <c r="F172" s="37">
        <f t="shared" si="25"/>
        <v>4.117647058823529</v>
      </c>
      <c r="G172" s="38"/>
      <c r="H172" s="38">
        <v>0</v>
      </c>
      <c r="I172" s="37">
        <f t="shared" si="26"/>
        <v>0</v>
      </c>
      <c r="J172" s="38"/>
      <c r="K172" s="38">
        <v>1</v>
      </c>
      <c r="L172" s="37">
        <f t="shared" si="27"/>
        <v>2.8571428571428572</v>
      </c>
      <c r="M172" s="38"/>
      <c r="N172" s="38">
        <v>18</v>
      </c>
      <c r="O172" s="37">
        <f t="shared" si="29"/>
        <v>3.6217303822937628</v>
      </c>
      <c r="P172" s="38"/>
      <c r="Q172" s="38">
        <v>17</v>
      </c>
      <c r="R172" s="37">
        <f t="shared" si="28"/>
        <v>2.5563909774436091</v>
      </c>
      <c r="S172" s="38"/>
      <c r="T172" s="38">
        <v>0</v>
      </c>
      <c r="U172" s="37">
        <f t="shared" si="30"/>
        <v>0</v>
      </c>
    </row>
    <row r="173" spans="1:21">
      <c r="A173" s="11" t="s">
        <v>270</v>
      </c>
      <c r="B173" s="38">
        <v>21</v>
      </c>
      <c r="C173" s="37">
        <f t="shared" si="24"/>
        <v>1.1247991430101767</v>
      </c>
      <c r="D173" s="38"/>
      <c r="E173" s="38">
        <v>10</v>
      </c>
      <c r="F173" s="37">
        <f t="shared" si="25"/>
        <v>1.9607843137254901</v>
      </c>
      <c r="G173" s="38"/>
      <c r="H173" s="38">
        <v>1</v>
      </c>
      <c r="I173" s="37">
        <f t="shared" si="26"/>
        <v>7.6923076923076925</v>
      </c>
      <c r="J173" s="38"/>
      <c r="K173" s="38">
        <v>1</v>
      </c>
      <c r="L173" s="37">
        <f t="shared" si="27"/>
        <v>2.8571428571428572</v>
      </c>
      <c r="M173" s="38"/>
      <c r="N173" s="38">
        <v>7</v>
      </c>
      <c r="O173" s="37">
        <f t="shared" si="29"/>
        <v>1.4084507042253522</v>
      </c>
      <c r="P173" s="38"/>
      <c r="Q173" s="38">
        <v>4</v>
      </c>
      <c r="R173" s="37">
        <f t="shared" si="28"/>
        <v>0.60150375939849632</v>
      </c>
      <c r="S173" s="38"/>
      <c r="T173" s="38">
        <v>0</v>
      </c>
      <c r="U173" s="37">
        <f t="shared" si="30"/>
        <v>0</v>
      </c>
    </row>
    <row r="174" spans="1:21">
      <c r="A174" s="11" t="s">
        <v>271</v>
      </c>
      <c r="B174" s="38">
        <v>21</v>
      </c>
      <c r="C174" s="37">
        <f t="shared" si="24"/>
        <v>1.1247991430101767</v>
      </c>
      <c r="D174" s="38"/>
      <c r="E174" s="38">
        <v>5</v>
      </c>
      <c r="F174" s="37">
        <f t="shared" si="25"/>
        <v>0.98039215686274506</v>
      </c>
      <c r="G174" s="38"/>
      <c r="H174" s="38">
        <v>0</v>
      </c>
      <c r="I174" s="37">
        <f t="shared" si="26"/>
        <v>0</v>
      </c>
      <c r="J174" s="38"/>
      <c r="K174" s="38">
        <v>0</v>
      </c>
      <c r="L174" s="37">
        <f t="shared" si="27"/>
        <v>0</v>
      </c>
      <c r="M174" s="38"/>
      <c r="N174" s="38">
        <v>11</v>
      </c>
      <c r="O174" s="37">
        <f t="shared" si="29"/>
        <v>2.2132796780684103</v>
      </c>
      <c r="P174" s="38"/>
      <c r="Q174" s="38">
        <v>8</v>
      </c>
      <c r="R174" s="37">
        <f t="shared" si="28"/>
        <v>1.2030075187969926</v>
      </c>
      <c r="S174" s="38"/>
      <c r="T174" s="38">
        <v>1</v>
      </c>
      <c r="U174" s="37">
        <f t="shared" si="30"/>
        <v>4.3478260869565215</v>
      </c>
    </row>
    <row r="175" spans="1:21">
      <c r="A175" s="11" t="s">
        <v>272</v>
      </c>
      <c r="B175" s="38">
        <v>38</v>
      </c>
      <c r="C175" s="37">
        <f t="shared" si="24"/>
        <v>2.0353508302088912</v>
      </c>
      <c r="D175" s="38"/>
      <c r="E175" s="38">
        <v>5</v>
      </c>
      <c r="F175" s="37">
        <f t="shared" si="25"/>
        <v>0.98039215686274506</v>
      </c>
      <c r="G175" s="38"/>
      <c r="H175" s="38">
        <v>0</v>
      </c>
      <c r="I175" s="37">
        <f t="shared" si="26"/>
        <v>0</v>
      </c>
      <c r="J175" s="38"/>
      <c r="K175" s="38">
        <v>1</v>
      </c>
      <c r="L175" s="37">
        <f t="shared" si="27"/>
        <v>2.8571428571428572</v>
      </c>
      <c r="M175" s="38"/>
      <c r="N175" s="38">
        <v>2</v>
      </c>
      <c r="O175" s="37">
        <f t="shared" si="29"/>
        <v>0.4024144869215292</v>
      </c>
      <c r="P175" s="38"/>
      <c r="Q175" s="38">
        <v>13</v>
      </c>
      <c r="R175" s="37">
        <f t="shared" si="28"/>
        <v>1.9548872180451129</v>
      </c>
      <c r="S175" s="38"/>
      <c r="T175" s="38">
        <v>0</v>
      </c>
      <c r="U175" s="37">
        <f t="shared" si="30"/>
        <v>0</v>
      </c>
    </row>
    <row r="176" spans="1:21">
      <c r="A176" s="11" t="s">
        <v>273</v>
      </c>
      <c r="B176" s="38">
        <v>19</v>
      </c>
      <c r="C176" s="37">
        <f t="shared" si="24"/>
        <v>1.0176754151044456</v>
      </c>
      <c r="D176" s="38"/>
      <c r="E176" s="38">
        <v>6</v>
      </c>
      <c r="F176" s="37">
        <f t="shared" si="25"/>
        <v>1.1764705882352942</v>
      </c>
      <c r="G176" s="38"/>
      <c r="H176" s="38">
        <v>1</v>
      </c>
      <c r="I176" s="37">
        <f t="shared" si="26"/>
        <v>7.6923076923076925</v>
      </c>
      <c r="J176" s="38"/>
      <c r="K176" s="38">
        <v>0</v>
      </c>
      <c r="L176" s="37">
        <f t="shared" si="27"/>
        <v>0</v>
      </c>
      <c r="M176" s="38"/>
      <c r="N176" s="38">
        <v>10</v>
      </c>
      <c r="O176" s="37">
        <f t="shared" si="29"/>
        <v>2.0120724346076457</v>
      </c>
      <c r="P176" s="38"/>
      <c r="Q176" s="38">
        <v>6</v>
      </c>
      <c r="R176" s="37">
        <f t="shared" si="28"/>
        <v>0.90225563909774442</v>
      </c>
      <c r="S176" s="38"/>
      <c r="T176" s="38">
        <v>0</v>
      </c>
      <c r="U176" s="37">
        <f t="shared" si="30"/>
        <v>0</v>
      </c>
    </row>
    <row r="177" spans="1:21">
      <c r="A177" s="11" t="s">
        <v>274</v>
      </c>
      <c r="B177" s="38">
        <v>34</v>
      </c>
      <c r="C177" s="37">
        <f t="shared" si="24"/>
        <v>1.821103374397429</v>
      </c>
      <c r="D177" s="38"/>
      <c r="E177" s="38">
        <v>9</v>
      </c>
      <c r="F177" s="37">
        <f t="shared" si="25"/>
        <v>1.7647058823529411</v>
      </c>
      <c r="G177" s="38"/>
      <c r="H177" s="38">
        <v>0</v>
      </c>
      <c r="I177" s="37">
        <f t="shared" si="26"/>
        <v>0</v>
      </c>
      <c r="J177" s="38"/>
      <c r="K177" s="38">
        <v>1</v>
      </c>
      <c r="L177" s="37">
        <f t="shared" si="27"/>
        <v>2.8571428571428572</v>
      </c>
      <c r="M177" s="38"/>
      <c r="N177" s="38">
        <v>8</v>
      </c>
      <c r="O177" s="37">
        <f t="shared" si="29"/>
        <v>1.6096579476861168</v>
      </c>
      <c r="P177" s="38"/>
      <c r="Q177" s="38">
        <v>14</v>
      </c>
      <c r="R177" s="37">
        <f t="shared" si="28"/>
        <v>2.1052631578947367</v>
      </c>
      <c r="S177" s="38"/>
      <c r="T177" s="38">
        <v>0</v>
      </c>
      <c r="U177" s="37">
        <f t="shared" si="30"/>
        <v>0</v>
      </c>
    </row>
    <row r="178" spans="1:21">
      <c r="B178" s="38"/>
      <c r="C178" s="37" t="str">
        <f t="shared" si="24"/>
        <v/>
      </c>
      <c r="D178" s="38"/>
      <c r="E178" s="38"/>
      <c r="F178" s="37" t="str">
        <f t="shared" si="25"/>
        <v/>
      </c>
      <c r="G178" s="38"/>
      <c r="H178" s="38"/>
      <c r="I178" s="38"/>
      <c r="J178" s="38"/>
      <c r="K178" s="38"/>
      <c r="L178" s="37" t="str">
        <f t="shared" si="27"/>
        <v/>
      </c>
      <c r="M178" s="38"/>
      <c r="N178" s="38"/>
      <c r="O178" s="37" t="str">
        <f t="shared" si="29"/>
        <v/>
      </c>
      <c r="P178" s="38"/>
      <c r="Q178" s="38"/>
      <c r="R178" s="37" t="str">
        <f t="shared" si="28"/>
        <v/>
      </c>
      <c r="S178" s="38"/>
      <c r="U178" s="37"/>
    </row>
    <row r="179" spans="1:21">
      <c r="A179" s="11" t="s">
        <v>275</v>
      </c>
      <c r="B179" s="65">
        <f>SUM(B180:B180)</f>
        <v>1</v>
      </c>
      <c r="C179" s="37">
        <f t="shared" si="24"/>
        <v>5.3561863952865559E-2</v>
      </c>
      <c r="E179" s="65">
        <f>SUM(E180:E180)</f>
        <v>0</v>
      </c>
      <c r="F179" s="37">
        <f t="shared" si="25"/>
        <v>0</v>
      </c>
      <c r="G179" s="37"/>
      <c r="H179" s="65">
        <f>SUM(H180:H180)</f>
        <v>0</v>
      </c>
      <c r="I179" s="37">
        <f t="shared" ref="I179" si="31">IF($A179&lt;&gt;0,H179/H$10*100,"")</f>
        <v>0</v>
      </c>
      <c r="J179" s="37"/>
      <c r="K179" s="65">
        <f>SUM(K180:K180)</f>
        <v>0</v>
      </c>
      <c r="L179" s="37">
        <f t="shared" si="27"/>
        <v>0</v>
      </c>
      <c r="N179" s="65">
        <f>SUM(N180:N180)</f>
        <v>0</v>
      </c>
      <c r="O179" s="37">
        <f t="shared" si="29"/>
        <v>0</v>
      </c>
      <c r="Q179" s="65">
        <f>SUM(Q180:Q180)</f>
        <v>0</v>
      </c>
      <c r="R179" s="37">
        <f t="shared" si="28"/>
        <v>0</v>
      </c>
      <c r="T179" s="65">
        <f>SUM(T180:T180)</f>
        <v>0</v>
      </c>
      <c r="U179" s="37">
        <f t="shared" ref="U179:U181" si="32">IF(A179&lt;&gt;0,T179/$T$10*100,"")</f>
        <v>0</v>
      </c>
    </row>
    <row r="180" spans="1:21">
      <c r="A180" s="11" t="s">
        <v>276</v>
      </c>
      <c r="B180" s="38">
        <v>1</v>
      </c>
      <c r="C180" s="37">
        <f t="shared" si="24"/>
        <v>5.3561863952865559E-2</v>
      </c>
      <c r="D180" s="38"/>
      <c r="E180" s="38">
        <v>0</v>
      </c>
      <c r="F180" s="37">
        <f t="shared" si="25"/>
        <v>0</v>
      </c>
      <c r="G180" s="38"/>
      <c r="H180" s="38">
        <v>0</v>
      </c>
      <c r="I180" s="38"/>
      <c r="J180" s="38"/>
      <c r="K180" s="38">
        <v>0</v>
      </c>
      <c r="L180" s="37">
        <f t="shared" si="27"/>
        <v>0</v>
      </c>
      <c r="M180" s="38"/>
      <c r="N180" s="38">
        <v>0</v>
      </c>
      <c r="O180" s="37">
        <f t="shared" si="29"/>
        <v>0</v>
      </c>
      <c r="P180" s="38"/>
      <c r="Q180" s="38">
        <v>0</v>
      </c>
      <c r="R180" s="37">
        <f t="shared" si="28"/>
        <v>0</v>
      </c>
      <c r="U180" s="37">
        <f t="shared" si="32"/>
        <v>0</v>
      </c>
    </row>
    <row r="181" spans="1:21">
      <c r="B181" s="78"/>
      <c r="C181" s="37" t="str">
        <f t="shared" si="24"/>
        <v/>
      </c>
      <c r="E181" s="65"/>
      <c r="F181" s="37" t="str">
        <f t="shared" si="25"/>
        <v/>
      </c>
      <c r="G181" s="37"/>
      <c r="H181" s="37"/>
      <c r="I181" s="37"/>
      <c r="J181" s="37"/>
      <c r="K181" s="11"/>
      <c r="L181" s="37" t="str">
        <f t="shared" si="27"/>
        <v/>
      </c>
      <c r="O181" s="37" t="str">
        <f t="shared" si="29"/>
        <v/>
      </c>
      <c r="Q181" s="38"/>
      <c r="R181" s="37" t="str">
        <f t="shared" si="28"/>
        <v/>
      </c>
      <c r="U181" s="37" t="str">
        <f t="shared" si="32"/>
        <v/>
      </c>
    </row>
    <row r="182" spans="1:21" ht="13.8" thickBot="1">
      <c r="A182" s="56"/>
      <c r="B182" s="74"/>
      <c r="C182" s="56"/>
      <c r="D182" s="56"/>
      <c r="E182" s="76"/>
      <c r="F182" s="76"/>
      <c r="G182" s="76"/>
      <c r="H182" s="76"/>
      <c r="I182" s="76"/>
      <c r="J182" s="76"/>
      <c r="K182" s="76"/>
      <c r="L182" s="76"/>
      <c r="M182" s="76"/>
      <c r="N182" s="76"/>
      <c r="O182" s="76"/>
      <c r="P182" s="76"/>
      <c r="Q182" s="76"/>
      <c r="R182" s="75"/>
      <c r="S182" s="56"/>
      <c r="T182" s="77"/>
      <c r="U182" s="75"/>
    </row>
    <row r="183" spans="1:21">
      <c r="B183" s="78"/>
      <c r="E183" s="65"/>
      <c r="F183" s="37" t="str">
        <f>IF($A183&lt;&gt;0,E183/E$10*100,"")</f>
        <v/>
      </c>
      <c r="G183" s="37"/>
      <c r="H183" s="37"/>
      <c r="I183" s="37"/>
      <c r="J183" s="37"/>
      <c r="K183" s="11"/>
      <c r="L183" s="37" t="str">
        <f>IF($A183&lt;&gt;0,K183/K$10*100,"")</f>
        <v/>
      </c>
      <c r="O183" s="37"/>
      <c r="Q183" s="38"/>
      <c r="R183" s="37"/>
      <c r="U183" s="37"/>
    </row>
    <row r="184" spans="1:21">
      <c r="B184" s="78"/>
      <c r="E184" s="65"/>
      <c r="F184" s="37"/>
      <c r="G184" s="37"/>
      <c r="H184" s="37"/>
      <c r="I184" s="37"/>
      <c r="J184" s="37"/>
      <c r="K184" s="11"/>
      <c r="O184" s="37"/>
      <c r="Q184" s="38"/>
      <c r="R184" s="37"/>
      <c r="U184" s="37"/>
    </row>
    <row r="185" spans="1:21">
      <c r="B185" s="78"/>
      <c r="E185" s="65"/>
      <c r="F185" s="37"/>
      <c r="G185" s="37"/>
      <c r="H185" s="37"/>
      <c r="I185" s="37"/>
      <c r="J185" s="37"/>
      <c r="K185" s="11"/>
      <c r="O185" s="37"/>
      <c r="Q185" s="38"/>
      <c r="R185" s="37"/>
      <c r="U185" s="37"/>
    </row>
    <row r="186" spans="1:21">
      <c r="B186" s="78"/>
      <c r="E186" s="65"/>
      <c r="F186" s="37"/>
      <c r="G186" s="37"/>
      <c r="H186" s="37"/>
      <c r="I186" s="37"/>
      <c r="J186" s="37"/>
      <c r="K186" s="11"/>
      <c r="O186" s="37"/>
      <c r="Q186" s="38"/>
      <c r="R186" s="37"/>
      <c r="U186" s="37"/>
    </row>
    <row r="187" spans="1:21">
      <c r="B187" s="78"/>
      <c r="E187" s="65"/>
      <c r="F187" s="37"/>
      <c r="G187" s="37"/>
      <c r="H187" s="37"/>
      <c r="I187" s="37"/>
      <c r="J187" s="37"/>
      <c r="K187" s="11"/>
      <c r="O187" s="37"/>
      <c r="Q187" s="38"/>
      <c r="R187" s="37"/>
      <c r="U187" s="37"/>
    </row>
    <row r="188" spans="1:21">
      <c r="B188" s="78"/>
      <c r="E188" s="65"/>
      <c r="F188" s="37"/>
      <c r="G188" s="37"/>
      <c r="H188" s="37"/>
      <c r="I188" s="37"/>
      <c r="J188" s="37"/>
      <c r="K188" s="11"/>
      <c r="O188" s="37"/>
      <c r="Q188" s="38"/>
      <c r="R188" s="37"/>
      <c r="U188" s="37"/>
    </row>
    <row r="189" spans="1:21">
      <c r="B189" s="78"/>
      <c r="E189" s="65"/>
      <c r="F189" s="37"/>
      <c r="G189" s="37"/>
      <c r="H189" s="37"/>
      <c r="I189" s="37"/>
      <c r="J189" s="37"/>
      <c r="K189" s="11"/>
      <c r="O189" s="37"/>
      <c r="Q189" s="38"/>
      <c r="R189" s="37"/>
      <c r="U189" s="37"/>
    </row>
    <row r="190" spans="1:21">
      <c r="B190" s="78"/>
      <c r="E190" s="65"/>
      <c r="F190" s="37"/>
      <c r="G190" s="37"/>
      <c r="H190" s="37"/>
      <c r="I190" s="37"/>
      <c r="J190" s="37"/>
      <c r="K190" s="11"/>
      <c r="O190" s="37"/>
      <c r="Q190" s="38"/>
      <c r="R190" s="37"/>
      <c r="U190" s="37"/>
    </row>
    <row r="191" spans="1:21">
      <c r="B191" s="78"/>
      <c r="E191" s="65"/>
      <c r="F191" s="37"/>
      <c r="G191" s="37"/>
      <c r="H191" s="37"/>
      <c r="I191" s="37"/>
      <c r="J191" s="37"/>
      <c r="K191" s="11"/>
      <c r="O191" s="37"/>
      <c r="Q191" s="38"/>
      <c r="R191" s="37"/>
      <c r="U191" s="37"/>
    </row>
    <row r="192" spans="1:21">
      <c r="B192" s="78"/>
      <c r="E192" s="65"/>
      <c r="F192" s="37"/>
      <c r="G192" s="37"/>
      <c r="H192" s="37"/>
      <c r="I192" s="37"/>
      <c r="J192" s="37"/>
      <c r="K192" s="11"/>
      <c r="O192" s="37"/>
      <c r="Q192" s="38"/>
      <c r="R192" s="37"/>
      <c r="U192" s="37"/>
    </row>
    <row r="193" spans="1:21">
      <c r="B193" s="78"/>
      <c r="E193" s="65"/>
      <c r="F193" s="37"/>
      <c r="G193" s="37"/>
      <c r="H193" s="37"/>
      <c r="I193" s="37"/>
      <c r="J193" s="37"/>
      <c r="K193" s="11"/>
      <c r="O193" s="37"/>
      <c r="Q193" s="38"/>
      <c r="R193" s="37"/>
      <c r="U193" s="37"/>
    </row>
    <row r="194" spans="1:21">
      <c r="B194" s="78"/>
      <c r="E194" s="65"/>
      <c r="F194" s="37"/>
      <c r="G194" s="37"/>
      <c r="H194" s="37"/>
      <c r="I194" s="37"/>
      <c r="J194" s="37"/>
      <c r="K194" s="11"/>
      <c r="O194" s="37"/>
      <c r="Q194" s="38"/>
      <c r="R194" s="37"/>
      <c r="U194" s="37"/>
    </row>
    <row r="195" spans="1:21" ht="13.8" thickBot="1">
      <c r="B195" s="78"/>
      <c r="E195" s="41"/>
      <c r="F195" s="41"/>
      <c r="G195" s="41"/>
      <c r="H195" s="41"/>
      <c r="I195" s="41"/>
      <c r="J195" s="41"/>
      <c r="K195" s="41"/>
      <c r="L195" s="41"/>
      <c r="M195" s="41"/>
      <c r="N195" s="41"/>
      <c r="O195" s="43"/>
      <c r="P195" s="43"/>
      <c r="Q195" s="38"/>
      <c r="R195" s="38"/>
      <c r="S195" s="43"/>
    </row>
    <row r="196" spans="1:21">
      <c r="A196" s="44"/>
      <c r="B196" s="79"/>
      <c r="C196" s="44"/>
      <c r="D196" s="44"/>
      <c r="E196" s="45"/>
      <c r="F196" s="45"/>
      <c r="G196" s="45"/>
      <c r="H196" s="45"/>
      <c r="I196" s="45"/>
      <c r="J196" s="45"/>
      <c r="K196" s="45"/>
      <c r="L196" s="45"/>
      <c r="M196" s="45"/>
      <c r="N196" s="44"/>
      <c r="O196" s="44"/>
      <c r="P196" s="44"/>
      <c r="Q196" s="47"/>
      <c r="R196" s="47"/>
      <c r="S196" s="44"/>
      <c r="T196" s="47"/>
      <c r="U196" s="47"/>
    </row>
    <row r="197" spans="1:21" ht="15.6">
      <c r="A197" s="11" t="s">
        <v>36</v>
      </c>
      <c r="B197" s="48" t="s">
        <v>129</v>
      </c>
      <c r="C197" s="48"/>
      <c r="E197" s="48" t="s">
        <v>130</v>
      </c>
      <c r="F197" s="48"/>
      <c r="G197" s="49"/>
      <c r="H197" s="48" t="s">
        <v>205</v>
      </c>
      <c r="I197" s="48"/>
      <c r="J197" s="49"/>
      <c r="K197" s="50" t="s">
        <v>132</v>
      </c>
      <c r="L197" s="50"/>
      <c r="N197" s="50" t="s">
        <v>133</v>
      </c>
      <c r="O197" s="50"/>
      <c r="Q197" s="51" t="s">
        <v>134</v>
      </c>
      <c r="R197" s="51"/>
      <c r="T197" s="51" t="s">
        <v>135</v>
      </c>
      <c r="U197" s="51"/>
    </row>
    <row r="198" spans="1:21">
      <c r="A198" s="11" t="s">
        <v>206</v>
      </c>
      <c r="B198" s="52" t="s">
        <v>137</v>
      </c>
      <c r="C198" s="53" t="s">
        <v>138</v>
      </c>
      <c r="E198" s="52" t="s">
        <v>137</v>
      </c>
      <c r="F198" s="53" t="s">
        <v>138</v>
      </c>
      <c r="G198" s="42"/>
      <c r="H198" s="52" t="s">
        <v>137</v>
      </c>
      <c r="I198" s="53" t="s">
        <v>138</v>
      </c>
      <c r="J198" s="42"/>
      <c r="K198" s="54" t="s">
        <v>137</v>
      </c>
      <c r="L198" s="55" t="s">
        <v>138</v>
      </c>
      <c r="M198" s="43"/>
      <c r="N198" s="54" t="s">
        <v>137</v>
      </c>
      <c r="O198" s="55" t="s">
        <v>138</v>
      </c>
      <c r="P198" s="43"/>
      <c r="Q198" s="54" t="s">
        <v>137</v>
      </c>
      <c r="R198" s="55" t="s">
        <v>138</v>
      </c>
      <c r="S198" s="43"/>
      <c r="T198" s="54" t="s">
        <v>137</v>
      </c>
      <c r="U198" s="55" t="s">
        <v>138</v>
      </c>
    </row>
    <row r="199" spans="1:21" ht="13.8" thickBot="1">
      <c r="A199" s="56"/>
      <c r="B199" s="74"/>
      <c r="C199" s="56"/>
      <c r="D199" s="56"/>
      <c r="E199" s="80"/>
      <c r="F199" s="80"/>
      <c r="G199" s="80"/>
      <c r="H199" s="80"/>
      <c r="I199" s="80"/>
      <c r="J199" s="80"/>
      <c r="K199" s="80"/>
      <c r="L199" s="80"/>
      <c r="M199" s="59"/>
      <c r="N199" s="84"/>
      <c r="O199" s="59"/>
      <c r="P199" s="59"/>
      <c r="Q199" s="60"/>
      <c r="R199" s="60"/>
      <c r="S199" s="59"/>
      <c r="T199" s="60"/>
      <c r="U199" s="60"/>
    </row>
    <row r="200" spans="1:21">
      <c r="B200" s="78"/>
      <c r="E200" s="65"/>
      <c r="F200" s="37" t="str">
        <f>IF($A200&lt;&gt;0,E200/E$10*100,"")</f>
        <v/>
      </c>
      <c r="G200" s="85"/>
      <c r="H200" s="85"/>
      <c r="I200" s="85"/>
      <c r="J200" s="85"/>
      <c r="K200" s="11"/>
      <c r="L200" s="37" t="str">
        <f>IF($A200&lt;&gt;0,K200/K$10*100,"")</f>
        <v/>
      </c>
      <c r="Q200" s="38"/>
      <c r="R200" s="38"/>
    </row>
    <row r="201" spans="1:21">
      <c r="A201" s="16" t="s">
        <v>277</v>
      </c>
      <c r="B201" s="61">
        <f>SUM(B202:B204)</f>
        <v>14</v>
      </c>
      <c r="C201" s="62">
        <f t="shared" si="24"/>
        <v>0.74986609534011783</v>
      </c>
      <c r="D201" s="16"/>
      <c r="E201" s="61">
        <f>SUM(E202:E204)</f>
        <v>0</v>
      </c>
      <c r="F201" s="62">
        <f t="shared" ref="F201:F212" si="33">IF($A201&lt;&gt;0,E201/E$10*100,"")</f>
        <v>0</v>
      </c>
      <c r="G201" s="62"/>
      <c r="H201" s="61">
        <f>SUM(H202:H204)</f>
        <v>0</v>
      </c>
      <c r="I201" s="62">
        <f t="shared" ref="I201:I212" si="34">IF($A201&lt;&gt;0,H201/H$10*100,"")</f>
        <v>0</v>
      </c>
      <c r="J201" s="62"/>
      <c r="K201" s="61">
        <f>SUM(K202:K204)</f>
        <v>1</v>
      </c>
      <c r="L201" s="62">
        <f t="shared" si="27"/>
        <v>2.8571428571428572</v>
      </c>
      <c r="M201" s="16"/>
      <c r="N201" s="61">
        <f>SUM(N202:N204)</f>
        <v>3</v>
      </c>
      <c r="O201" s="62">
        <f>IF(A201&lt;&gt;0,N201/$N$10*100,"")</f>
        <v>0.60362173038229372</v>
      </c>
      <c r="P201" s="16"/>
      <c r="Q201" s="61">
        <f>SUM(Q202:Q204)</f>
        <v>9</v>
      </c>
      <c r="R201" s="62">
        <f t="shared" ref="R201:R212" si="35">IF($A201&lt;&gt;0,Q201/Q$10*100,"")</f>
        <v>1.3533834586466165</v>
      </c>
      <c r="S201" s="16"/>
      <c r="T201" s="61">
        <f>SUM(T202:T204)</f>
        <v>0</v>
      </c>
      <c r="U201" s="62">
        <f>IF(A201&lt;&gt;0,T201/$T$10*100,"")</f>
        <v>0</v>
      </c>
    </row>
    <row r="202" spans="1:21">
      <c r="A202" s="11" t="s">
        <v>278</v>
      </c>
      <c r="B202" s="38">
        <v>13</v>
      </c>
      <c r="C202" s="37">
        <f t="shared" si="24"/>
        <v>0.69630423138725228</v>
      </c>
      <c r="D202" s="38"/>
      <c r="E202" s="38">
        <v>0</v>
      </c>
      <c r="F202" s="37">
        <f t="shared" si="33"/>
        <v>0</v>
      </c>
      <c r="G202" s="38"/>
      <c r="H202" s="38">
        <v>0</v>
      </c>
      <c r="I202" s="37">
        <f t="shared" si="34"/>
        <v>0</v>
      </c>
      <c r="J202" s="38"/>
      <c r="K202" s="38">
        <v>1</v>
      </c>
      <c r="L202" s="37">
        <f t="shared" si="27"/>
        <v>2.8571428571428572</v>
      </c>
      <c r="M202" s="38"/>
      <c r="N202" s="38">
        <v>3</v>
      </c>
      <c r="O202" s="37">
        <f t="shared" ref="O202:O212" si="36">IF(A202&lt;&gt;0,N202/$N$10*100,"")</f>
        <v>0.60362173038229372</v>
      </c>
      <c r="P202" s="38"/>
      <c r="Q202" s="38">
        <v>8</v>
      </c>
      <c r="R202" s="37">
        <f t="shared" si="35"/>
        <v>1.2030075187969926</v>
      </c>
      <c r="S202" s="38"/>
      <c r="T202" s="38">
        <v>0</v>
      </c>
      <c r="U202" s="37">
        <f t="shared" ref="U202:U212" si="37">IF(A202&lt;&gt;0,T202/$T$10*100,"")</f>
        <v>0</v>
      </c>
    </row>
    <row r="203" spans="1:21" hidden="1">
      <c r="A203" s="11" t="s">
        <v>279</v>
      </c>
      <c r="B203" s="38"/>
      <c r="C203" s="37">
        <f t="shared" si="24"/>
        <v>0</v>
      </c>
      <c r="D203" s="38"/>
      <c r="E203" s="38"/>
      <c r="F203" s="37">
        <f t="shared" si="33"/>
        <v>0</v>
      </c>
      <c r="G203" s="38"/>
      <c r="H203" s="38"/>
      <c r="I203" s="37">
        <f t="shared" si="34"/>
        <v>0</v>
      </c>
      <c r="J203" s="38"/>
      <c r="K203" s="38"/>
      <c r="L203" s="37">
        <f t="shared" si="27"/>
        <v>0</v>
      </c>
      <c r="M203" s="38"/>
      <c r="N203" s="38"/>
      <c r="O203" s="37">
        <f t="shared" si="36"/>
        <v>0</v>
      </c>
      <c r="P203" s="38"/>
      <c r="Q203" s="38"/>
      <c r="R203" s="37">
        <f t="shared" si="35"/>
        <v>0</v>
      </c>
      <c r="S203" s="38"/>
      <c r="U203" s="37">
        <f t="shared" si="37"/>
        <v>0</v>
      </c>
    </row>
    <row r="204" spans="1:21">
      <c r="A204" s="11" t="s">
        <v>280</v>
      </c>
      <c r="B204" s="38">
        <v>1</v>
      </c>
      <c r="C204" s="37">
        <f t="shared" si="24"/>
        <v>5.3561863952865559E-2</v>
      </c>
      <c r="D204" s="38"/>
      <c r="E204" s="38">
        <v>0</v>
      </c>
      <c r="F204" s="37">
        <f t="shared" si="33"/>
        <v>0</v>
      </c>
      <c r="G204" s="38"/>
      <c r="H204" s="38">
        <v>0</v>
      </c>
      <c r="I204" s="37">
        <f t="shared" si="34"/>
        <v>0</v>
      </c>
      <c r="J204" s="38"/>
      <c r="K204" s="38">
        <v>0</v>
      </c>
      <c r="L204" s="37">
        <f t="shared" si="27"/>
        <v>0</v>
      </c>
      <c r="M204" s="38"/>
      <c r="N204" s="38">
        <v>0</v>
      </c>
      <c r="O204" s="37">
        <f t="shared" si="36"/>
        <v>0</v>
      </c>
      <c r="P204" s="38"/>
      <c r="Q204" s="38">
        <v>1</v>
      </c>
      <c r="R204" s="37">
        <f t="shared" si="35"/>
        <v>0.15037593984962408</v>
      </c>
      <c r="S204" s="38"/>
      <c r="T204" s="38">
        <v>0</v>
      </c>
      <c r="U204" s="37">
        <f t="shared" si="37"/>
        <v>0</v>
      </c>
    </row>
    <row r="205" spans="1:21">
      <c r="A205" s="11" t="s">
        <v>281</v>
      </c>
      <c r="B205" s="64"/>
      <c r="C205" s="37">
        <f t="shared" si="24"/>
        <v>0</v>
      </c>
      <c r="E205" s="65"/>
      <c r="F205" s="37">
        <f t="shared" si="33"/>
        <v>0</v>
      </c>
      <c r="G205" s="37"/>
      <c r="H205" s="37"/>
      <c r="I205" s="37">
        <f t="shared" si="34"/>
        <v>0</v>
      </c>
      <c r="J205" s="37"/>
      <c r="K205" s="11"/>
      <c r="L205" s="37">
        <f t="shared" si="27"/>
        <v>0</v>
      </c>
      <c r="O205" s="37">
        <f t="shared" si="36"/>
        <v>0</v>
      </c>
      <c r="Q205" s="38"/>
      <c r="R205" s="37">
        <f t="shared" si="35"/>
        <v>0</v>
      </c>
      <c r="U205" s="37">
        <f t="shared" si="37"/>
        <v>0</v>
      </c>
    </row>
    <row r="206" spans="1:21">
      <c r="A206" s="16" t="s">
        <v>282</v>
      </c>
      <c r="B206" s="61">
        <f>SUM(B207:B212)</f>
        <v>121</v>
      </c>
      <c r="C206" s="62">
        <f t="shared" si="24"/>
        <v>6.4809855382967321</v>
      </c>
      <c r="D206" s="16"/>
      <c r="E206" s="61">
        <f>SUM(E207:E212)</f>
        <v>37</v>
      </c>
      <c r="F206" s="62">
        <f t="shared" si="33"/>
        <v>7.2549019607843146</v>
      </c>
      <c r="G206" s="62"/>
      <c r="H206" s="61">
        <f>SUM(H207:H212)</f>
        <v>3</v>
      </c>
      <c r="I206" s="62">
        <f t="shared" si="34"/>
        <v>23.076923076923077</v>
      </c>
      <c r="J206" s="62"/>
      <c r="K206" s="61">
        <f>SUM(K207:K212)</f>
        <v>7</v>
      </c>
      <c r="L206" s="62">
        <f t="shared" si="27"/>
        <v>20</v>
      </c>
      <c r="M206" s="62"/>
      <c r="N206" s="61">
        <f>SUM(N207:N212)</f>
        <v>40</v>
      </c>
      <c r="O206" s="62">
        <f t="shared" si="36"/>
        <v>8.0482897384305829</v>
      </c>
      <c r="P206" s="62"/>
      <c r="Q206" s="61">
        <f>SUM(Q207:Q212)</f>
        <v>29</v>
      </c>
      <c r="R206" s="62">
        <f t="shared" si="35"/>
        <v>4.3609022556390977</v>
      </c>
      <c r="S206" s="62"/>
      <c r="T206" s="61">
        <f>SUM(T207:T212)</f>
        <v>3</v>
      </c>
      <c r="U206" s="62">
        <f t="shared" si="37"/>
        <v>13.043478260869565</v>
      </c>
    </row>
    <row r="207" spans="1:21">
      <c r="A207" s="11" t="s">
        <v>283</v>
      </c>
      <c r="B207" s="38">
        <v>46</v>
      </c>
      <c r="C207" s="37">
        <f t="shared" si="24"/>
        <v>2.4638457418318156</v>
      </c>
      <c r="D207" s="38"/>
      <c r="E207" s="38">
        <v>15</v>
      </c>
      <c r="F207" s="37">
        <f t="shared" si="33"/>
        <v>2.9411764705882351</v>
      </c>
      <c r="G207" s="38"/>
      <c r="H207" s="38">
        <v>2</v>
      </c>
      <c r="I207" s="37">
        <f t="shared" si="34"/>
        <v>15.384615384615385</v>
      </c>
      <c r="J207" s="38"/>
      <c r="K207" s="38">
        <v>7</v>
      </c>
      <c r="L207" s="37">
        <f t="shared" si="27"/>
        <v>20</v>
      </c>
      <c r="M207" s="38"/>
      <c r="N207" s="38">
        <v>20</v>
      </c>
      <c r="O207" s="37">
        <f t="shared" si="36"/>
        <v>4.0241448692152915</v>
      </c>
      <c r="P207" s="38"/>
      <c r="Q207" s="38">
        <v>10</v>
      </c>
      <c r="R207" s="37">
        <f t="shared" si="35"/>
        <v>1.5037593984962405</v>
      </c>
      <c r="S207" s="38"/>
      <c r="T207" s="38">
        <v>3</v>
      </c>
      <c r="U207" s="37">
        <f t="shared" si="37"/>
        <v>13.043478260869565</v>
      </c>
    </row>
    <row r="208" spans="1:21">
      <c r="A208" s="11" t="s">
        <v>284</v>
      </c>
      <c r="B208" s="38">
        <v>15</v>
      </c>
      <c r="C208" s="37">
        <f t="shared" si="24"/>
        <v>0.80342795929298338</v>
      </c>
      <c r="D208" s="38"/>
      <c r="E208" s="38">
        <v>3</v>
      </c>
      <c r="F208" s="37">
        <f t="shared" si="33"/>
        <v>0.58823529411764708</v>
      </c>
      <c r="G208" s="38"/>
      <c r="H208" s="38">
        <v>0</v>
      </c>
      <c r="I208" s="37">
        <f t="shared" si="34"/>
        <v>0</v>
      </c>
      <c r="J208" s="38"/>
      <c r="K208" s="38">
        <v>0</v>
      </c>
      <c r="L208" s="37">
        <f t="shared" si="27"/>
        <v>0</v>
      </c>
      <c r="M208" s="38"/>
      <c r="N208" s="38">
        <v>3</v>
      </c>
      <c r="O208" s="37">
        <f t="shared" si="36"/>
        <v>0.60362173038229372</v>
      </c>
      <c r="P208" s="38"/>
      <c r="Q208" s="38">
        <v>4</v>
      </c>
      <c r="R208" s="37">
        <f t="shared" si="35"/>
        <v>0.60150375939849632</v>
      </c>
      <c r="S208" s="38"/>
      <c r="T208" s="38">
        <v>0</v>
      </c>
      <c r="U208" s="37">
        <f t="shared" si="37"/>
        <v>0</v>
      </c>
    </row>
    <row r="209" spans="1:21">
      <c r="A209" s="11" t="s">
        <v>285</v>
      </c>
      <c r="B209" s="38">
        <v>18</v>
      </c>
      <c r="C209" s="37">
        <f t="shared" si="24"/>
        <v>0.96411355115158004</v>
      </c>
      <c r="D209" s="38"/>
      <c r="E209" s="38">
        <v>8</v>
      </c>
      <c r="F209" s="37">
        <f t="shared" si="33"/>
        <v>1.5686274509803921</v>
      </c>
      <c r="G209" s="38"/>
      <c r="H209" s="38">
        <v>0</v>
      </c>
      <c r="I209" s="37">
        <f t="shared" si="34"/>
        <v>0</v>
      </c>
      <c r="J209" s="38"/>
      <c r="K209" s="38">
        <v>0</v>
      </c>
      <c r="L209" s="37">
        <f t="shared" si="27"/>
        <v>0</v>
      </c>
      <c r="M209" s="38"/>
      <c r="N209" s="38">
        <v>4</v>
      </c>
      <c r="O209" s="37">
        <f t="shared" si="36"/>
        <v>0.8048289738430584</v>
      </c>
      <c r="P209" s="38"/>
      <c r="Q209" s="38">
        <v>4</v>
      </c>
      <c r="R209" s="37">
        <f t="shared" si="35"/>
        <v>0.60150375939849632</v>
      </c>
      <c r="S209" s="38"/>
      <c r="T209" s="38">
        <v>0</v>
      </c>
      <c r="U209" s="37">
        <f t="shared" si="37"/>
        <v>0</v>
      </c>
    </row>
    <row r="210" spans="1:21">
      <c r="A210" s="11" t="s">
        <v>286</v>
      </c>
      <c r="B210" s="38">
        <v>13</v>
      </c>
      <c r="C210" s="37">
        <f t="shared" si="24"/>
        <v>0.69630423138725228</v>
      </c>
      <c r="D210" s="38"/>
      <c r="E210" s="38">
        <v>2</v>
      </c>
      <c r="F210" s="37">
        <f t="shared" si="33"/>
        <v>0.39215686274509803</v>
      </c>
      <c r="G210" s="38"/>
      <c r="H210" s="38">
        <v>0</v>
      </c>
      <c r="I210" s="37">
        <f t="shared" si="34"/>
        <v>0</v>
      </c>
      <c r="J210" s="38"/>
      <c r="K210" s="38">
        <v>0</v>
      </c>
      <c r="L210" s="37">
        <f t="shared" si="27"/>
        <v>0</v>
      </c>
      <c r="M210" s="38"/>
      <c r="N210" s="38">
        <v>5</v>
      </c>
      <c r="O210" s="37">
        <f t="shared" si="36"/>
        <v>1.0060362173038229</v>
      </c>
      <c r="P210" s="38"/>
      <c r="Q210" s="38">
        <v>6</v>
      </c>
      <c r="R210" s="37">
        <f t="shared" si="35"/>
        <v>0.90225563909774442</v>
      </c>
      <c r="S210" s="38"/>
      <c r="T210" s="38">
        <v>0</v>
      </c>
      <c r="U210" s="37">
        <f t="shared" si="37"/>
        <v>0</v>
      </c>
    </row>
    <row r="211" spans="1:21">
      <c r="A211" s="11" t="s">
        <v>287</v>
      </c>
      <c r="B211" s="38">
        <v>19</v>
      </c>
      <c r="C211" s="37">
        <f t="shared" si="24"/>
        <v>1.0176754151044456</v>
      </c>
      <c r="D211" s="38"/>
      <c r="E211" s="38">
        <v>7</v>
      </c>
      <c r="F211" s="37">
        <f t="shared" si="33"/>
        <v>1.3725490196078431</v>
      </c>
      <c r="G211" s="38"/>
      <c r="H211" s="38">
        <v>0</v>
      </c>
      <c r="I211" s="37">
        <f t="shared" si="34"/>
        <v>0</v>
      </c>
      <c r="J211" s="38"/>
      <c r="K211" s="38">
        <v>0</v>
      </c>
      <c r="L211" s="37">
        <f t="shared" si="27"/>
        <v>0</v>
      </c>
      <c r="M211" s="38"/>
      <c r="N211" s="38">
        <v>5</v>
      </c>
      <c r="O211" s="37">
        <f t="shared" si="36"/>
        <v>1.0060362173038229</v>
      </c>
      <c r="P211" s="38"/>
      <c r="Q211" s="38">
        <v>5</v>
      </c>
      <c r="R211" s="37">
        <f t="shared" si="35"/>
        <v>0.75187969924812026</v>
      </c>
      <c r="S211" s="38"/>
      <c r="T211" s="38">
        <v>0</v>
      </c>
      <c r="U211" s="37">
        <f t="shared" si="37"/>
        <v>0</v>
      </c>
    </row>
    <row r="212" spans="1:21">
      <c r="A212" s="11" t="s">
        <v>288</v>
      </c>
      <c r="B212" s="38">
        <v>10</v>
      </c>
      <c r="C212" s="37">
        <f t="shared" si="24"/>
        <v>0.53561863952865563</v>
      </c>
      <c r="D212" s="38"/>
      <c r="E212" s="38">
        <v>2</v>
      </c>
      <c r="F212" s="37">
        <f t="shared" si="33"/>
        <v>0.39215686274509803</v>
      </c>
      <c r="G212" s="38"/>
      <c r="H212" s="38">
        <v>1</v>
      </c>
      <c r="I212" s="37">
        <f t="shared" si="34"/>
        <v>7.6923076923076925</v>
      </c>
      <c r="J212" s="38"/>
      <c r="K212" s="38">
        <v>0</v>
      </c>
      <c r="L212" s="37">
        <f t="shared" si="27"/>
        <v>0</v>
      </c>
      <c r="M212" s="38"/>
      <c r="N212" s="38">
        <v>3</v>
      </c>
      <c r="O212" s="37">
        <f t="shared" si="36"/>
        <v>0.60362173038229372</v>
      </c>
      <c r="P212" s="38"/>
      <c r="Q212" s="38">
        <v>0</v>
      </c>
      <c r="R212" s="37">
        <f t="shared" si="35"/>
        <v>0</v>
      </c>
      <c r="S212" s="38"/>
      <c r="T212" s="38">
        <v>0</v>
      </c>
      <c r="U212" s="37">
        <f t="shared" si="37"/>
        <v>0</v>
      </c>
    </row>
    <row r="213" spans="1:21" ht="13.8" thickBot="1">
      <c r="K213" s="11"/>
      <c r="L213" s="11"/>
      <c r="Q213" s="77"/>
      <c r="R213" s="77"/>
      <c r="T213" s="77"/>
      <c r="U213" s="77"/>
    </row>
    <row r="214" spans="1:21">
      <c r="A214" s="44"/>
      <c r="B214" s="44"/>
      <c r="C214" s="44"/>
      <c r="D214" s="44"/>
      <c r="E214" s="44"/>
      <c r="F214" s="44"/>
      <c r="G214" s="44"/>
      <c r="H214" s="44"/>
      <c r="I214" s="44"/>
      <c r="J214" s="44"/>
      <c r="K214" s="44"/>
      <c r="L214" s="44"/>
      <c r="M214" s="44"/>
      <c r="N214" s="44"/>
      <c r="O214" s="44"/>
      <c r="P214" s="44"/>
      <c r="Q214" s="38"/>
      <c r="R214" s="38"/>
      <c r="S214" s="44"/>
    </row>
    <row r="215" spans="1:21" ht="15.6">
      <c r="A215" s="11" t="s">
        <v>289</v>
      </c>
      <c r="K215" s="11"/>
      <c r="L215" s="11"/>
      <c r="Q215" s="38"/>
      <c r="R215" s="38"/>
    </row>
    <row r="216" spans="1:21" ht="15.6">
      <c r="A216" s="29" t="s">
        <v>290</v>
      </c>
      <c r="B216" s="29"/>
      <c r="C216" s="29"/>
      <c r="D216" s="29"/>
      <c r="K216" s="11"/>
      <c r="L216" s="11"/>
      <c r="Q216" s="38"/>
      <c r="R216" s="38"/>
    </row>
    <row r="217" spans="1:21" ht="13.5" customHeight="1">
      <c r="A217" s="29" t="s">
        <v>291</v>
      </c>
      <c r="B217" s="29"/>
      <c r="C217" s="29"/>
      <c r="D217" s="29"/>
      <c r="K217" s="11"/>
      <c r="L217" s="11"/>
      <c r="Q217" s="38"/>
      <c r="R217" s="38"/>
    </row>
    <row r="218" spans="1:21" ht="15.6">
      <c r="A218" s="29" t="s">
        <v>292</v>
      </c>
      <c r="B218" s="29"/>
      <c r="C218" s="29"/>
      <c r="D218" s="29"/>
      <c r="K218" s="11"/>
      <c r="L218" s="11"/>
      <c r="Q218" s="38"/>
      <c r="R218" s="38"/>
    </row>
    <row r="219" spans="1:21" ht="30" customHeight="1">
      <c r="A219" s="86" t="s">
        <v>293</v>
      </c>
      <c r="B219" s="86"/>
      <c r="C219" s="86"/>
      <c r="D219" s="86"/>
      <c r="E219" s="86"/>
      <c r="F219" s="86"/>
      <c r="G219" s="86"/>
      <c r="H219" s="86"/>
      <c r="I219" s="86"/>
      <c r="J219" s="86"/>
      <c r="K219" s="86"/>
      <c r="L219" s="86"/>
      <c r="M219" s="86"/>
      <c r="N219" s="86"/>
      <c r="O219" s="86"/>
      <c r="P219" s="86"/>
      <c r="Q219" s="86"/>
      <c r="R219" s="86"/>
      <c r="S219" s="86"/>
      <c r="T219" s="86"/>
      <c r="U219" s="86"/>
    </row>
    <row r="220" spans="1:21" ht="15.6">
      <c r="A220" s="29" t="s">
        <v>294</v>
      </c>
      <c r="B220" s="29"/>
      <c r="C220" s="29"/>
      <c r="D220" s="29"/>
    </row>
    <row r="221" spans="1:21" ht="15.6">
      <c r="A221" s="29" t="s">
        <v>295</v>
      </c>
      <c r="B221" s="29"/>
      <c r="C221" s="29"/>
      <c r="D221" s="29"/>
      <c r="E221" s="29"/>
      <c r="F221" s="29"/>
      <c r="G221" s="29"/>
      <c r="H221" s="29"/>
      <c r="I221" s="29"/>
      <c r="J221" s="29"/>
    </row>
    <row r="222" spans="1:21" ht="15.6">
      <c r="E222" s="29"/>
      <c r="F222" s="29"/>
      <c r="G222" s="29"/>
      <c r="H222" s="29"/>
      <c r="I222" s="29"/>
      <c r="J222" s="29"/>
    </row>
    <row r="223" spans="1:21">
      <c r="A223" s="11" t="s">
        <v>296</v>
      </c>
    </row>
    <row r="224" spans="1:21">
      <c r="A224" s="11" t="s">
        <v>297</v>
      </c>
    </row>
  </sheetData>
  <mergeCells count="22">
    <mergeCell ref="T197:U197"/>
    <mergeCell ref="A219:U219"/>
    <mergeCell ref="B197:C197"/>
    <mergeCell ref="E197:F197"/>
    <mergeCell ref="H197:I197"/>
    <mergeCell ref="K197:L197"/>
    <mergeCell ref="N197:O197"/>
    <mergeCell ref="Q197:R197"/>
    <mergeCell ref="T6:U6"/>
    <mergeCell ref="B101:C101"/>
    <mergeCell ref="E101:F101"/>
    <mergeCell ref="H101:I101"/>
    <mergeCell ref="K101:L101"/>
    <mergeCell ref="N101:O101"/>
    <mergeCell ref="Q101:R101"/>
    <mergeCell ref="T101:U101"/>
    <mergeCell ref="B6:C6"/>
    <mergeCell ref="E6:F6"/>
    <mergeCell ref="H6:I6"/>
    <mergeCell ref="K6:L6"/>
    <mergeCell ref="N6:O6"/>
    <mergeCell ref="Q6:R6"/>
  </mergeCells>
  <conditionalFormatting sqref="A126:A178 C202:C212 F202:F212 I202:I212 L202:L212 O202:O212 R202:R212">
    <cfRule type="cellIs" dxfId="29" priority="7" operator="equal">
      <formula>0</formula>
    </cfRule>
  </conditionalFormatting>
  <conditionalFormatting sqref="A207:A212">
    <cfRule type="cellIs" dxfId="28" priority="9" operator="equal">
      <formula>0</formula>
    </cfRule>
  </conditionalFormatting>
  <conditionalFormatting sqref="A13:H16 C17:C89 F17:F89">
    <cfRule type="cellIs" dxfId="27" priority="8" operator="equal">
      <formula>0</formula>
    </cfRule>
  </conditionalFormatting>
  <conditionalFormatting sqref="A1:V8 A9 U9:V9 A10:V12 J13:V15 I13:I89 J16:K17 M16:N17 P16:Q17 S16:T17 L16:L89 O16:O89 R16:R89 U16:V89 A17:B17 D17:E17 G17:H17 A18:A20 A21:B22 D21:E22 G21:H22 J21:K22 M21:N22 P21:Q22 S21:T22 A23:A25 A26:B28 D26:E28 G26:H28 J26:K28 M26:N28 P26:Q28 S26:T28 A29:A33 A34:B37 D34:E37 G34:H37 J34:K37 M34:N37 P34:Q37 S34:T37 A38:A42 A43:B44 D43:E44 G43:H44 J43:K44 M43:N44 P43:Q44 S43:T44 A45:A53 A54:B55 D54:E55 G54:H55 J54:K55 M54:N55 P54:Q55 S54:T55 A56:A61 A62:B66 D62:E66 G62:H66 J62:K66 M62:N66 P62:Q66 S62:T66 A67:A75 A77:B80 D77:E80 G77:H80 J77:K80 M77:N80 P77:Q80 S77:T80 A81:A89 D105:V105 A105:B112 D106:Q112 S106:T112 U106:V179 R106:R181 A113 J114:Q116 A114:B118 D114:E118 G114:H118 S114:T118 J117:K118 M117:Q118 L117:L180 A119:A123 O119:O181 A124:B125 D124:E125 G124:H125 J124:K125 M124:N125 P124:Q125 S124:T125 A179:B179 D179:E179 G179:K179 M179:N179 P179:Q179 S179:T179 A180 S180:V181 A181:E181 G181:N181 P181:Q181 U202:V212 A205:B206 D205:E206 G205:H206 J205:K206 M205:N206 P205:Q206 S205:T206 A213:V218 A219 V219 A220:V1048576">
    <cfRule type="cellIs" dxfId="26" priority="10" operator="equal">
      <formula>0</formula>
    </cfRule>
  </conditionalFormatting>
  <conditionalFormatting sqref="C105:C180">
    <cfRule type="cellIs" dxfId="25" priority="5" operator="equal">
      <formula>0</formula>
    </cfRule>
  </conditionalFormatting>
  <conditionalFormatting sqref="F113:F181">
    <cfRule type="cellIs" dxfId="24" priority="4" operator="equal">
      <formula>0</formula>
    </cfRule>
  </conditionalFormatting>
  <conditionalFormatting sqref="I113:I177">
    <cfRule type="cellIs" dxfId="23" priority="3" operator="equal">
      <formula>0</formula>
    </cfRule>
  </conditionalFormatting>
  <conditionalFormatting sqref="L113">
    <cfRule type="cellIs" dxfId="22" priority="2" operator="equal">
      <formula>0</formula>
    </cfRule>
  </conditionalFormatting>
  <conditionalFormatting sqref="O113">
    <cfRule type="cellIs" dxfId="21" priority="1" operator="equal">
      <formula>0</formula>
    </cfRule>
  </conditionalFormatting>
  <conditionalFormatting sqref="W1:XFD1048576 A90:V104 A182:V201 A202:A204">
    <cfRule type="cellIs" dxfId="20" priority="6" operator="equal">
      <formula>0</formula>
    </cfRule>
  </conditionalFormatting>
  <printOptions horizontalCentered="1" verticalCentered="1"/>
  <pageMargins left="0.19685039370078741" right="0.19685039370078741" top="0.59055118110236227" bottom="0" header="0.31496062992125984" footer="0.31496062992125984"/>
  <pageSetup scale="6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2EBB6-7F4D-45BA-8831-108B48949150}">
  <sheetPr>
    <tabColor rgb="FFFFC000"/>
  </sheetPr>
  <dimension ref="B2:L11"/>
  <sheetViews>
    <sheetView workbookViewId="0">
      <selection activeCell="S31" sqref="S31"/>
    </sheetView>
  </sheetViews>
  <sheetFormatPr baseColWidth="10" defaultRowHeight="14.4"/>
  <cols>
    <col min="2" max="2" width="9.5546875" customWidth="1"/>
    <col min="3" max="3" width="8.88671875" customWidth="1"/>
    <col min="4" max="7" width="6.6640625" customWidth="1"/>
    <col min="258" max="258" width="9.5546875" customWidth="1"/>
    <col min="259" max="259" width="8.88671875" customWidth="1"/>
    <col min="260" max="263" width="6.6640625" customWidth="1"/>
    <col min="514" max="514" width="9.5546875" customWidth="1"/>
    <col min="515" max="515" width="8.88671875" customWidth="1"/>
    <col min="516" max="519" width="6.6640625" customWidth="1"/>
    <col min="770" max="770" width="9.5546875" customWidth="1"/>
    <col min="771" max="771" width="8.88671875" customWidth="1"/>
    <col min="772" max="775" width="6.6640625" customWidth="1"/>
    <col min="1026" max="1026" width="9.5546875" customWidth="1"/>
    <col min="1027" max="1027" width="8.88671875" customWidth="1"/>
    <col min="1028" max="1031" width="6.6640625" customWidth="1"/>
    <col min="1282" max="1282" width="9.5546875" customWidth="1"/>
    <col min="1283" max="1283" width="8.88671875" customWidth="1"/>
    <col min="1284" max="1287" width="6.6640625" customWidth="1"/>
    <col min="1538" max="1538" width="9.5546875" customWidth="1"/>
    <col min="1539" max="1539" width="8.88671875" customWidth="1"/>
    <col min="1540" max="1543" width="6.6640625" customWidth="1"/>
    <col min="1794" max="1794" width="9.5546875" customWidth="1"/>
    <col min="1795" max="1795" width="8.88671875" customWidth="1"/>
    <col min="1796" max="1799" width="6.6640625" customWidth="1"/>
    <col min="2050" max="2050" width="9.5546875" customWidth="1"/>
    <col min="2051" max="2051" width="8.88671875" customWidth="1"/>
    <col min="2052" max="2055" width="6.6640625" customWidth="1"/>
    <col min="2306" max="2306" width="9.5546875" customWidth="1"/>
    <col min="2307" max="2307" width="8.88671875" customWidth="1"/>
    <col min="2308" max="2311" width="6.6640625" customWidth="1"/>
    <col min="2562" max="2562" width="9.5546875" customWidth="1"/>
    <col min="2563" max="2563" width="8.88671875" customWidth="1"/>
    <col min="2564" max="2567" width="6.6640625" customWidth="1"/>
    <col min="2818" max="2818" width="9.5546875" customWidth="1"/>
    <col min="2819" max="2819" width="8.88671875" customWidth="1"/>
    <col min="2820" max="2823" width="6.6640625" customWidth="1"/>
    <col min="3074" max="3074" width="9.5546875" customWidth="1"/>
    <col min="3075" max="3075" width="8.88671875" customWidth="1"/>
    <col min="3076" max="3079" width="6.6640625" customWidth="1"/>
    <col min="3330" max="3330" width="9.5546875" customWidth="1"/>
    <col min="3331" max="3331" width="8.88671875" customWidth="1"/>
    <col min="3332" max="3335" width="6.6640625" customWidth="1"/>
    <col min="3586" max="3586" width="9.5546875" customWidth="1"/>
    <col min="3587" max="3587" width="8.88671875" customWidth="1"/>
    <col min="3588" max="3591" width="6.6640625" customWidth="1"/>
    <col min="3842" max="3842" width="9.5546875" customWidth="1"/>
    <col min="3843" max="3843" width="8.88671875" customWidth="1"/>
    <col min="3844" max="3847" width="6.6640625" customWidth="1"/>
    <col min="4098" max="4098" width="9.5546875" customWidth="1"/>
    <col min="4099" max="4099" width="8.88671875" customWidth="1"/>
    <col min="4100" max="4103" width="6.6640625" customWidth="1"/>
    <col min="4354" max="4354" width="9.5546875" customWidth="1"/>
    <col min="4355" max="4355" width="8.88671875" customWidth="1"/>
    <col min="4356" max="4359" width="6.6640625" customWidth="1"/>
    <col min="4610" max="4610" width="9.5546875" customWidth="1"/>
    <col min="4611" max="4611" width="8.88671875" customWidth="1"/>
    <col min="4612" max="4615" width="6.6640625" customWidth="1"/>
    <col min="4866" max="4866" width="9.5546875" customWidth="1"/>
    <col min="4867" max="4867" width="8.88671875" customWidth="1"/>
    <col min="4868" max="4871" width="6.6640625" customWidth="1"/>
    <col min="5122" max="5122" width="9.5546875" customWidth="1"/>
    <col min="5123" max="5123" width="8.88671875" customWidth="1"/>
    <col min="5124" max="5127" width="6.6640625" customWidth="1"/>
    <col min="5378" max="5378" width="9.5546875" customWidth="1"/>
    <col min="5379" max="5379" width="8.88671875" customWidth="1"/>
    <col min="5380" max="5383" width="6.6640625" customWidth="1"/>
    <col min="5634" max="5634" width="9.5546875" customWidth="1"/>
    <col min="5635" max="5635" width="8.88671875" customWidth="1"/>
    <col min="5636" max="5639" width="6.6640625" customWidth="1"/>
    <col min="5890" max="5890" width="9.5546875" customWidth="1"/>
    <col min="5891" max="5891" width="8.88671875" customWidth="1"/>
    <col min="5892" max="5895" width="6.6640625" customWidth="1"/>
    <col min="6146" max="6146" width="9.5546875" customWidth="1"/>
    <col min="6147" max="6147" width="8.88671875" customWidth="1"/>
    <col min="6148" max="6151" width="6.6640625" customWidth="1"/>
    <col min="6402" max="6402" width="9.5546875" customWidth="1"/>
    <col min="6403" max="6403" width="8.88671875" customWidth="1"/>
    <col min="6404" max="6407" width="6.6640625" customWidth="1"/>
    <col min="6658" max="6658" width="9.5546875" customWidth="1"/>
    <col min="6659" max="6659" width="8.88671875" customWidth="1"/>
    <col min="6660" max="6663" width="6.6640625" customWidth="1"/>
    <col min="6914" max="6914" width="9.5546875" customWidth="1"/>
    <col min="6915" max="6915" width="8.88671875" customWidth="1"/>
    <col min="6916" max="6919" width="6.6640625" customWidth="1"/>
    <col min="7170" max="7170" width="9.5546875" customWidth="1"/>
    <col min="7171" max="7171" width="8.88671875" customWidth="1"/>
    <col min="7172" max="7175" width="6.6640625" customWidth="1"/>
    <col min="7426" max="7426" width="9.5546875" customWidth="1"/>
    <col min="7427" max="7427" width="8.88671875" customWidth="1"/>
    <col min="7428" max="7431" width="6.6640625" customWidth="1"/>
    <col min="7682" max="7682" width="9.5546875" customWidth="1"/>
    <col min="7683" max="7683" width="8.88671875" customWidth="1"/>
    <col min="7684" max="7687" width="6.6640625" customWidth="1"/>
    <col min="7938" max="7938" width="9.5546875" customWidth="1"/>
    <col min="7939" max="7939" width="8.88671875" customWidth="1"/>
    <col min="7940" max="7943" width="6.6640625" customWidth="1"/>
    <col min="8194" max="8194" width="9.5546875" customWidth="1"/>
    <col min="8195" max="8195" width="8.88671875" customWidth="1"/>
    <col min="8196" max="8199" width="6.6640625" customWidth="1"/>
    <col min="8450" max="8450" width="9.5546875" customWidth="1"/>
    <col min="8451" max="8451" width="8.88671875" customWidth="1"/>
    <col min="8452" max="8455" width="6.6640625" customWidth="1"/>
    <col min="8706" max="8706" width="9.5546875" customWidth="1"/>
    <col min="8707" max="8707" width="8.88671875" customWidth="1"/>
    <col min="8708" max="8711" width="6.6640625" customWidth="1"/>
    <col min="8962" max="8962" width="9.5546875" customWidth="1"/>
    <col min="8963" max="8963" width="8.88671875" customWidth="1"/>
    <col min="8964" max="8967" width="6.6640625" customWidth="1"/>
    <col min="9218" max="9218" width="9.5546875" customWidth="1"/>
    <col min="9219" max="9219" width="8.88671875" customWidth="1"/>
    <col min="9220" max="9223" width="6.6640625" customWidth="1"/>
    <col min="9474" max="9474" width="9.5546875" customWidth="1"/>
    <col min="9475" max="9475" width="8.88671875" customWidth="1"/>
    <col min="9476" max="9479" width="6.6640625" customWidth="1"/>
    <col min="9730" max="9730" width="9.5546875" customWidth="1"/>
    <col min="9731" max="9731" width="8.88671875" customWidth="1"/>
    <col min="9732" max="9735" width="6.6640625" customWidth="1"/>
    <col min="9986" max="9986" width="9.5546875" customWidth="1"/>
    <col min="9987" max="9987" width="8.88671875" customWidth="1"/>
    <col min="9988" max="9991" width="6.6640625" customWidth="1"/>
    <col min="10242" max="10242" width="9.5546875" customWidth="1"/>
    <col min="10243" max="10243" width="8.88671875" customWidth="1"/>
    <col min="10244" max="10247" width="6.6640625" customWidth="1"/>
    <col min="10498" max="10498" width="9.5546875" customWidth="1"/>
    <col min="10499" max="10499" width="8.88671875" customWidth="1"/>
    <col min="10500" max="10503" width="6.6640625" customWidth="1"/>
    <col min="10754" max="10754" width="9.5546875" customWidth="1"/>
    <col min="10755" max="10755" width="8.88671875" customWidth="1"/>
    <col min="10756" max="10759" width="6.6640625" customWidth="1"/>
    <col min="11010" max="11010" width="9.5546875" customWidth="1"/>
    <col min="11011" max="11011" width="8.88671875" customWidth="1"/>
    <col min="11012" max="11015" width="6.6640625" customWidth="1"/>
    <col min="11266" max="11266" width="9.5546875" customWidth="1"/>
    <col min="11267" max="11267" width="8.88671875" customWidth="1"/>
    <col min="11268" max="11271" width="6.6640625" customWidth="1"/>
    <col min="11522" max="11522" width="9.5546875" customWidth="1"/>
    <col min="11523" max="11523" width="8.88671875" customWidth="1"/>
    <col min="11524" max="11527" width="6.6640625" customWidth="1"/>
    <col min="11778" max="11778" width="9.5546875" customWidth="1"/>
    <col min="11779" max="11779" width="8.88671875" customWidth="1"/>
    <col min="11780" max="11783" width="6.6640625" customWidth="1"/>
    <col min="12034" max="12034" width="9.5546875" customWidth="1"/>
    <col min="12035" max="12035" width="8.88671875" customWidth="1"/>
    <col min="12036" max="12039" width="6.6640625" customWidth="1"/>
    <col min="12290" max="12290" width="9.5546875" customWidth="1"/>
    <col min="12291" max="12291" width="8.88671875" customWidth="1"/>
    <col min="12292" max="12295" width="6.6640625" customWidth="1"/>
    <col min="12546" max="12546" width="9.5546875" customWidth="1"/>
    <col min="12547" max="12547" width="8.88671875" customWidth="1"/>
    <col min="12548" max="12551" width="6.6640625" customWidth="1"/>
    <col min="12802" max="12802" width="9.5546875" customWidth="1"/>
    <col min="12803" max="12803" width="8.88671875" customWidth="1"/>
    <col min="12804" max="12807" width="6.6640625" customWidth="1"/>
    <col min="13058" max="13058" width="9.5546875" customWidth="1"/>
    <col min="13059" max="13059" width="8.88671875" customWidth="1"/>
    <col min="13060" max="13063" width="6.6640625" customWidth="1"/>
    <col min="13314" max="13314" width="9.5546875" customWidth="1"/>
    <col min="13315" max="13315" width="8.88671875" customWidth="1"/>
    <col min="13316" max="13319" width="6.6640625" customWidth="1"/>
    <col min="13570" max="13570" width="9.5546875" customWidth="1"/>
    <col min="13571" max="13571" width="8.88671875" customWidth="1"/>
    <col min="13572" max="13575" width="6.6640625" customWidth="1"/>
    <col min="13826" max="13826" width="9.5546875" customWidth="1"/>
    <col min="13827" max="13827" width="8.88671875" customWidth="1"/>
    <col min="13828" max="13831" width="6.6640625" customWidth="1"/>
    <col min="14082" max="14082" width="9.5546875" customWidth="1"/>
    <col min="14083" max="14083" width="8.88671875" customWidth="1"/>
    <col min="14084" max="14087" width="6.6640625" customWidth="1"/>
    <col min="14338" max="14338" width="9.5546875" customWidth="1"/>
    <col min="14339" max="14339" width="8.88671875" customWidth="1"/>
    <col min="14340" max="14343" width="6.6640625" customWidth="1"/>
    <col min="14594" max="14594" width="9.5546875" customWidth="1"/>
    <col min="14595" max="14595" width="8.88671875" customWidth="1"/>
    <col min="14596" max="14599" width="6.6640625" customWidth="1"/>
    <col min="14850" max="14850" width="9.5546875" customWidth="1"/>
    <col min="14851" max="14851" width="8.88671875" customWidth="1"/>
    <col min="14852" max="14855" width="6.6640625" customWidth="1"/>
    <col min="15106" max="15106" width="9.5546875" customWidth="1"/>
    <col min="15107" max="15107" width="8.88671875" customWidth="1"/>
    <col min="15108" max="15111" width="6.6640625" customWidth="1"/>
    <col min="15362" max="15362" width="9.5546875" customWidth="1"/>
    <col min="15363" max="15363" width="8.88671875" customWidth="1"/>
    <col min="15364" max="15367" width="6.6640625" customWidth="1"/>
    <col min="15618" max="15618" width="9.5546875" customWidth="1"/>
    <col min="15619" max="15619" width="8.88671875" customWidth="1"/>
    <col min="15620" max="15623" width="6.6640625" customWidth="1"/>
    <col min="15874" max="15874" width="9.5546875" customWidth="1"/>
    <col min="15875" max="15875" width="8.88671875" customWidth="1"/>
    <col min="15876" max="15879" width="6.6640625" customWidth="1"/>
    <col min="16130" max="16130" width="9.5546875" customWidth="1"/>
    <col min="16131" max="16131" width="8.88671875" customWidth="1"/>
    <col min="16132" max="16135" width="6.6640625" customWidth="1"/>
  </cols>
  <sheetData>
    <row r="2" spans="2:12" ht="22.8">
      <c r="J2" s="87"/>
    </row>
    <row r="3" spans="2:12">
      <c r="B3" s="11"/>
      <c r="C3" s="11"/>
      <c r="D3" s="11"/>
      <c r="E3" s="11"/>
      <c r="F3" s="11"/>
      <c r="G3" s="11"/>
      <c r="I3" s="10"/>
    </row>
    <row r="4" spans="2:12">
      <c r="B4" s="88"/>
      <c r="C4" s="88"/>
      <c r="D4" s="88"/>
      <c r="E4" s="88"/>
      <c r="F4" s="88"/>
      <c r="G4" s="10"/>
      <c r="H4" s="89"/>
      <c r="I4" s="10"/>
      <c r="J4" s="10"/>
      <c r="K4" s="10"/>
      <c r="L4" s="10"/>
    </row>
    <row r="6" spans="2:12">
      <c r="B6" s="11"/>
      <c r="C6" s="11"/>
      <c r="D6" s="11"/>
      <c r="E6" s="11"/>
      <c r="F6" s="11"/>
      <c r="G6" s="11"/>
    </row>
    <row r="7" spans="2:12">
      <c r="B7" s="90"/>
      <c r="C7" s="90"/>
      <c r="D7" s="90"/>
      <c r="E7" s="90"/>
      <c r="F7" s="90"/>
      <c r="G7" s="90"/>
    </row>
    <row r="8" spans="2:12">
      <c r="L8" s="10"/>
    </row>
    <row r="9" spans="2:12">
      <c r="L9" s="10"/>
    </row>
    <row r="10" spans="2:12">
      <c r="L10" s="10"/>
    </row>
    <row r="11" spans="2:12">
      <c r="L11" s="10"/>
    </row>
  </sheetData>
  <printOptions horizontalCentered="1" verticalCentered="1"/>
  <pageMargins left="0.39370078740157483" right="0" top="0" bottom="0" header="0.31496062992125984" footer="0.31496062992125984"/>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3F2AE-73EB-441B-84A4-30417832C917}">
  <sheetPr>
    <tabColor theme="4" tint="-0.249977111117893"/>
  </sheetPr>
  <dimension ref="A1:U39"/>
  <sheetViews>
    <sheetView workbookViewId="0">
      <selection activeCell="S31" sqref="S31"/>
    </sheetView>
  </sheetViews>
  <sheetFormatPr baseColWidth="10" defaultColWidth="8.88671875" defaultRowHeight="15.6"/>
  <cols>
    <col min="1" max="1" width="24.5546875" style="91" customWidth="1"/>
    <col min="2" max="2" width="3.109375" customWidth="1"/>
    <col min="3" max="3" width="10" customWidth="1"/>
    <col min="4" max="4" width="3" customWidth="1"/>
    <col min="6" max="6" width="3.44140625" customWidth="1"/>
    <col min="8" max="8" width="3.44140625" customWidth="1"/>
    <col min="10" max="10" width="3.44140625" customWidth="1"/>
    <col min="12" max="12" width="3.44140625" customWidth="1"/>
    <col min="257" max="257" width="27.44140625" customWidth="1"/>
    <col min="258" max="258" width="3.109375" customWidth="1"/>
    <col min="259" max="259" width="10" customWidth="1"/>
    <col min="260" max="260" width="3" customWidth="1"/>
    <col min="262" max="262" width="3.44140625" customWidth="1"/>
    <col min="264" max="264" width="3.44140625" customWidth="1"/>
    <col min="266" max="266" width="3.44140625" customWidth="1"/>
    <col min="268" max="268" width="3.44140625" customWidth="1"/>
    <col min="513" max="513" width="27.44140625" customWidth="1"/>
    <col min="514" max="514" width="3.109375" customWidth="1"/>
    <col min="515" max="515" width="10" customWidth="1"/>
    <col min="516" max="516" width="3" customWidth="1"/>
    <col min="518" max="518" width="3.44140625" customWidth="1"/>
    <col min="520" max="520" width="3.44140625" customWidth="1"/>
    <col min="522" max="522" width="3.44140625" customWidth="1"/>
    <col min="524" max="524" width="3.44140625" customWidth="1"/>
    <col min="769" max="769" width="27.44140625" customWidth="1"/>
    <col min="770" max="770" width="3.109375" customWidth="1"/>
    <col min="771" max="771" width="10" customWidth="1"/>
    <col min="772" max="772" width="3" customWidth="1"/>
    <col min="774" max="774" width="3.44140625" customWidth="1"/>
    <col min="776" max="776" width="3.44140625" customWidth="1"/>
    <col min="778" max="778" width="3.44140625" customWidth="1"/>
    <col min="780" max="780" width="3.44140625" customWidth="1"/>
    <col min="1025" max="1025" width="27.44140625" customWidth="1"/>
    <col min="1026" max="1026" width="3.109375" customWidth="1"/>
    <col min="1027" max="1027" width="10" customWidth="1"/>
    <col min="1028" max="1028" width="3" customWidth="1"/>
    <col min="1030" max="1030" width="3.44140625" customWidth="1"/>
    <col min="1032" max="1032" width="3.44140625" customWidth="1"/>
    <col min="1034" max="1034" width="3.44140625" customWidth="1"/>
    <col min="1036" max="1036" width="3.44140625" customWidth="1"/>
    <col min="1281" max="1281" width="27.44140625" customWidth="1"/>
    <col min="1282" max="1282" width="3.109375" customWidth="1"/>
    <col min="1283" max="1283" width="10" customWidth="1"/>
    <col min="1284" max="1284" width="3" customWidth="1"/>
    <col min="1286" max="1286" width="3.44140625" customWidth="1"/>
    <col min="1288" max="1288" width="3.44140625" customWidth="1"/>
    <col min="1290" max="1290" width="3.44140625" customWidth="1"/>
    <col min="1292" max="1292" width="3.44140625" customWidth="1"/>
    <col min="1537" max="1537" width="27.44140625" customWidth="1"/>
    <col min="1538" max="1538" width="3.109375" customWidth="1"/>
    <col min="1539" max="1539" width="10" customWidth="1"/>
    <col min="1540" max="1540" width="3" customWidth="1"/>
    <col min="1542" max="1542" width="3.44140625" customWidth="1"/>
    <col min="1544" max="1544" width="3.44140625" customWidth="1"/>
    <col min="1546" max="1546" width="3.44140625" customWidth="1"/>
    <col min="1548" max="1548" width="3.44140625" customWidth="1"/>
    <col min="1793" max="1793" width="27.44140625" customWidth="1"/>
    <col min="1794" max="1794" width="3.109375" customWidth="1"/>
    <col min="1795" max="1795" width="10" customWidth="1"/>
    <col min="1796" max="1796" width="3" customWidth="1"/>
    <col min="1798" max="1798" width="3.44140625" customWidth="1"/>
    <col min="1800" max="1800" width="3.44140625" customWidth="1"/>
    <col min="1802" max="1802" width="3.44140625" customWidth="1"/>
    <col min="1804" max="1804" width="3.44140625" customWidth="1"/>
    <col min="2049" max="2049" width="27.44140625" customWidth="1"/>
    <col min="2050" max="2050" width="3.109375" customWidth="1"/>
    <col min="2051" max="2051" width="10" customWidth="1"/>
    <col min="2052" max="2052" width="3" customWidth="1"/>
    <col min="2054" max="2054" width="3.44140625" customWidth="1"/>
    <col min="2056" max="2056" width="3.44140625" customWidth="1"/>
    <col min="2058" max="2058" width="3.44140625" customWidth="1"/>
    <col min="2060" max="2060" width="3.44140625" customWidth="1"/>
    <col min="2305" max="2305" width="27.44140625" customWidth="1"/>
    <col min="2306" max="2306" width="3.109375" customWidth="1"/>
    <col min="2307" max="2307" width="10" customWidth="1"/>
    <col min="2308" max="2308" width="3" customWidth="1"/>
    <col min="2310" max="2310" width="3.44140625" customWidth="1"/>
    <col min="2312" max="2312" width="3.44140625" customWidth="1"/>
    <col min="2314" max="2314" width="3.44140625" customWidth="1"/>
    <col min="2316" max="2316" width="3.44140625" customWidth="1"/>
    <col min="2561" max="2561" width="27.44140625" customWidth="1"/>
    <col min="2562" max="2562" width="3.109375" customWidth="1"/>
    <col min="2563" max="2563" width="10" customWidth="1"/>
    <col min="2564" max="2564" width="3" customWidth="1"/>
    <col min="2566" max="2566" width="3.44140625" customWidth="1"/>
    <col min="2568" max="2568" width="3.44140625" customWidth="1"/>
    <col min="2570" max="2570" width="3.44140625" customWidth="1"/>
    <col min="2572" max="2572" width="3.44140625" customWidth="1"/>
    <col min="2817" max="2817" width="27.44140625" customWidth="1"/>
    <col min="2818" max="2818" width="3.109375" customWidth="1"/>
    <col min="2819" max="2819" width="10" customWidth="1"/>
    <col min="2820" max="2820" width="3" customWidth="1"/>
    <col min="2822" max="2822" width="3.44140625" customWidth="1"/>
    <col min="2824" max="2824" width="3.44140625" customWidth="1"/>
    <col min="2826" max="2826" width="3.44140625" customWidth="1"/>
    <col min="2828" max="2828" width="3.44140625" customWidth="1"/>
    <col min="3073" max="3073" width="27.44140625" customWidth="1"/>
    <col min="3074" max="3074" width="3.109375" customWidth="1"/>
    <col min="3075" max="3075" width="10" customWidth="1"/>
    <col min="3076" max="3076" width="3" customWidth="1"/>
    <col min="3078" max="3078" width="3.44140625" customWidth="1"/>
    <col min="3080" max="3080" width="3.44140625" customWidth="1"/>
    <col min="3082" max="3082" width="3.44140625" customWidth="1"/>
    <col min="3084" max="3084" width="3.44140625" customWidth="1"/>
    <col min="3329" max="3329" width="27.44140625" customWidth="1"/>
    <col min="3330" max="3330" width="3.109375" customWidth="1"/>
    <col min="3331" max="3331" width="10" customWidth="1"/>
    <col min="3332" max="3332" width="3" customWidth="1"/>
    <col min="3334" max="3334" width="3.44140625" customWidth="1"/>
    <col min="3336" max="3336" width="3.44140625" customWidth="1"/>
    <col min="3338" max="3338" width="3.44140625" customWidth="1"/>
    <col min="3340" max="3340" width="3.44140625" customWidth="1"/>
    <col min="3585" max="3585" width="27.44140625" customWidth="1"/>
    <col min="3586" max="3586" width="3.109375" customWidth="1"/>
    <col min="3587" max="3587" width="10" customWidth="1"/>
    <col min="3588" max="3588" width="3" customWidth="1"/>
    <col min="3590" max="3590" width="3.44140625" customWidth="1"/>
    <col min="3592" max="3592" width="3.44140625" customWidth="1"/>
    <col min="3594" max="3594" width="3.44140625" customWidth="1"/>
    <col min="3596" max="3596" width="3.44140625" customWidth="1"/>
    <col min="3841" max="3841" width="27.44140625" customWidth="1"/>
    <col min="3842" max="3842" width="3.109375" customWidth="1"/>
    <col min="3843" max="3843" width="10" customWidth="1"/>
    <col min="3844" max="3844" width="3" customWidth="1"/>
    <col min="3846" max="3846" width="3.44140625" customWidth="1"/>
    <col min="3848" max="3848" width="3.44140625" customWidth="1"/>
    <col min="3850" max="3850" width="3.44140625" customWidth="1"/>
    <col min="3852" max="3852" width="3.44140625" customWidth="1"/>
    <col min="4097" max="4097" width="27.44140625" customWidth="1"/>
    <col min="4098" max="4098" width="3.109375" customWidth="1"/>
    <col min="4099" max="4099" width="10" customWidth="1"/>
    <col min="4100" max="4100" width="3" customWidth="1"/>
    <col min="4102" max="4102" width="3.44140625" customWidth="1"/>
    <col min="4104" max="4104" width="3.44140625" customWidth="1"/>
    <col min="4106" max="4106" width="3.44140625" customWidth="1"/>
    <col min="4108" max="4108" width="3.44140625" customWidth="1"/>
    <col min="4353" max="4353" width="27.44140625" customWidth="1"/>
    <col min="4354" max="4354" width="3.109375" customWidth="1"/>
    <col min="4355" max="4355" width="10" customWidth="1"/>
    <col min="4356" max="4356" width="3" customWidth="1"/>
    <col min="4358" max="4358" width="3.44140625" customWidth="1"/>
    <col min="4360" max="4360" width="3.44140625" customWidth="1"/>
    <col min="4362" max="4362" width="3.44140625" customWidth="1"/>
    <col min="4364" max="4364" width="3.44140625" customWidth="1"/>
    <col min="4609" max="4609" width="27.44140625" customWidth="1"/>
    <col min="4610" max="4610" width="3.109375" customWidth="1"/>
    <col min="4611" max="4611" width="10" customWidth="1"/>
    <col min="4612" max="4612" width="3" customWidth="1"/>
    <col min="4614" max="4614" width="3.44140625" customWidth="1"/>
    <col min="4616" max="4616" width="3.44140625" customWidth="1"/>
    <col min="4618" max="4618" width="3.44140625" customWidth="1"/>
    <col min="4620" max="4620" width="3.44140625" customWidth="1"/>
    <col min="4865" max="4865" width="27.44140625" customWidth="1"/>
    <col min="4866" max="4866" width="3.109375" customWidth="1"/>
    <col min="4867" max="4867" width="10" customWidth="1"/>
    <col min="4868" max="4868" width="3" customWidth="1"/>
    <col min="4870" max="4870" width="3.44140625" customWidth="1"/>
    <col min="4872" max="4872" width="3.44140625" customWidth="1"/>
    <col min="4874" max="4874" width="3.44140625" customWidth="1"/>
    <col min="4876" max="4876" width="3.44140625" customWidth="1"/>
    <col min="5121" max="5121" width="27.44140625" customWidth="1"/>
    <col min="5122" max="5122" width="3.109375" customWidth="1"/>
    <col min="5123" max="5123" width="10" customWidth="1"/>
    <col min="5124" max="5124" width="3" customWidth="1"/>
    <col min="5126" max="5126" width="3.44140625" customWidth="1"/>
    <col min="5128" max="5128" width="3.44140625" customWidth="1"/>
    <col min="5130" max="5130" width="3.44140625" customWidth="1"/>
    <col min="5132" max="5132" width="3.44140625" customWidth="1"/>
    <col min="5377" max="5377" width="27.44140625" customWidth="1"/>
    <col min="5378" max="5378" width="3.109375" customWidth="1"/>
    <col min="5379" max="5379" width="10" customWidth="1"/>
    <col min="5380" max="5380" width="3" customWidth="1"/>
    <col min="5382" max="5382" width="3.44140625" customWidth="1"/>
    <col min="5384" max="5384" width="3.44140625" customWidth="1"/>
    <col min="5386" max="5386" width="3.44140625" customWidth="1"/>
    <col min="5388" max="5388" width="3.44140625" customWidth="1"/>
    <col min="5633" max="5633" width="27.44140625" customWidth="1"/>
    <col min="5634" max="5634" width="3.109375" customWidth="1"/>
    <col min="5635" max="5635" width="10" customWidth="1"/>
    <col min="5636" max="5636" width="3" customWidth="1"/>
    <col min="5638" max="5638" width="3.44140625" customWidth="1"/>
    <col min="5640" max="5640" width="3.44140625" customWidth="1"/>
    <col min="5642" max="5642" width="3.44140625" customWidth="1"/>
    <col min="5644" max="5644" width="3.44140625" customWidth="1"/>
    <col min="5889" max="5889" width="27.44140625" customWidth="1"/>
    <col min="5890" max="5890" width="3.109375" customWidth="1"/>
    <col min="5891" max="5891" width="10" customWidth="1"/>
    <col min="5892" max="5892" width="3" customWidth="1"/>
    <col min="5894" max="5894" width="3.44140625" customWidth="1"/>
    <col min="5896" max="5896" width="3.44140625" customWidth="1"/>
    <col min="5898" max="5898" width="3.44140625" customWidth="1"/>
    <col min="5900" max="5900" width="3.44140625" customWidth="1"/>
    <col min="6145" max="6145" width="27.44140625" customWidth="1"/>
    <col min="6146" max="6146" width="3.109375" customWidth="1"/>
    <col min="6147" max="6147" width="10" customWidth="1"/>
    <col min="6148" max="6148" width="3" customWidth="1"/>
    <col min="6150" max="6150" width="3.44140625" customWidth="1"/>
    <col min="6152" max="6152" width="3.44140625" customWidth="1"/>
    <col min="6154" max="6154" width="3.44140625" customWidth="1"/>
    <col min="6156" max="6156" width="3.44140625" customWidth="1"/>
    <col min="6401" max="6401" width="27.44140625" customWidth="1"/>
    <col min="6402" max="6402" width="3.109375" customWidth="1"/>
    <col min="6403" max="6403" width="10" customWidth="1"/>
    <col min="6404" max="6404" width="3" customWidth="1"/>
    <col min="6406" max="6406" width="3.44140625" customWidth="1"/>
    <col min="6408" max="6408" width="3.44140625" customWidth="1"/>
    <col min="6410" max="6410" width="3.44140625" customWidth="1"/>
    <col min="6412" max="6412" width="3.44140625" customWidth="1"/>
    <col min="6657" max="6657" width="27.44140625" customWidth="1"/>
    <col min="6658" max="6658" width="3.109375" customWidth="1"/>
    <col min="6659" max="6659" width="10" customWidth="1"/>
    <col min="6660" max="6660" width="3" customWidth="1"/>
    <col min="6662" max="6662" width="3.44140625" customWidth="1"/>
    <col min="6664" max="6664" width="3.44140625" customWidth="1"/>
    <col min="6666" max="6666" width="3.44140625" customWidth="1"/>
    <col min="6668" max="6668" width="3.44140625" customWidth="1"/>
    <col min="6913" max="6913" width="27.44140625" customWidth="1"/>
    <col min="6914" max="6914" width="3.109375" customWidth="1"/>
    <col min="6915" max="6915" width="10" customWidth="1"/>
    <col min="6916" max="6916" width="3" customWidth="1"/>
    <col min="6918" max="6918" width="3.44140625" customWidth="1"/>
    <col min="6920" max="6920" width="3.44140625" customWidth="1"/>
    <col min="6922" max="6922" width="3.44140625" customWidth="1"/>
    <col min="6924" max="6924" width="3.44140625" customWidth="1"/>
    <col min="7169" max="7169" width="27.44140625" customWidth="1"/>
    <col min="7170" max="7170" width="3.109375" customWidth="1"/>
    <col min="7171" max="7171" width="10" customWidth="1"/>
    <col min="7172" max="7172" width="3" customWidth="1"/>
    <col min="7174" max="7174" width="3.44140625" customWidth="1"/>
    <col min="7176" max="7176" width="3.44140625" customWidth="1"/>
    <col min="7178" max="7178" width="3.44140625" customWidth="1"/>
    <col min="7180" max="7180" width="3.44140625" customWidth="1"/>
    <col min="7425" max="7425" width="27.44140625" customWidth="1"/>
    <col min="7426" max="7426" width="3.109375" customWidth="1"/>
    <col min="7427" max="7427" width="10" customWidth="1"/>
    <col min="7428" max="7428" width="3" customWidth="1"/>
    <col min="7430" max="7430" width="3.44140625" customWidth="1"/>
    <col min="7432" max="7432" width="3.44140625" customWidth="1"/>
    <col min="7434" max="7434" width="3.44140625" customWidth="1"/>
    <col min="7436" max="7436" width="3.44140625" customWidth="1"/>
    <col min="7681" max="7681" width="27.44140625" customWidth="1"/>
    <col min="7682" max="7682" width="3.109375" customWidth="1"/>
    <col min="7683" max="7683" width="10" customWidth="1"/>
    <col min="7684" max="7684" width="3" customWidth="1"/>
    <col min="7686" max="7686" width="3.44140625" customWidth="1"/>
    <col min="7688" max="7688" width="3.44140625" customWidth="1"/>
    <col min="7690" max="7690" width="3.44140625" customWidth="1"/>
    <col min="7692" max="7692" width="3.44140625" customWidth="1"/>
    <col min="7937" max="7937" width="27.44140625" customWidth="1"/>
    <col min="7938" max="7938" width="3.109375" customWidth="1"/>
    <col min="7939" max="7939" width="10" customWidth="1"/>
    <col min="7940" max="7940" width="3" customWidth="1"/>
    <col min="7942" max="7942" width="3.44140625" customWidth="1"/>
    <col min="7944" max="7944" width="3.44140625" customWidth="1"/>
    <col min="7946" max="7946" width="3.44140625" customWidth="1"/>
    <col min="7948" max="7948" width="3.44140625" customWidth="1"/>
    <col min="8193" max="8193" width="27.44140625" customWidth="1"/>
    <col min="8194" max="8194" width="3.109375" customWidth="1"/>
    <col min="8195" max="8195" width="10" customWidth="1"/>
    <col min="8196" max="8196" width="3" customWidth="1"/>
    <col min="8198" max="8198" width="3.44140625" customWidth="1"/>
    <col min="8200" max="8200" width="3.44140625" customWidth="1"/>
    <col min="8202" max="8202" width="3.44140625" customWidth="1"/>
    <col min="8204" max="8204" width="3.44140625" customWidth="1"/>
    <col min="8449" max="8449" width="27.44140625" customWidth="1"/>
    <col min="8450" max="8450" width="3.109375" customWidth="1"/>
    <col min="8451" max="8451" width="10" customWidth="1"/>
    <col min="8452" max="8452" width="3" customWidth="1"/>
    <col min="8454" max="8454" width="3.44140625" customWidth="1"/>
    <col min="8456" max="8456" width="3.44140625" customWidth="1"/>
    <col min="8458" max="8458" width="3.44140625" customWidth="1"/>
    <col min="8460" max="8460" width="3.44140625" customWidth="1"/>
    <col min="8705" max="8705" width="27.44140625" customWidth="1"/>
    <col min="8706" max="8706" width="3.109375" customWidth="1"/>
    <col min="8707" max="8707" width="10" customWidth="1"/>
    <col min="8708" max="8708" width="3" customWidth="1"/>
    <col min="8710" max="8710" width="3.44140625" customWidth="1"/>
    <col min="8712" max="8712" width="3.44140625" customWidth="1"/>
    <col min="8714" max="8714" width="3.44140625" customWidth="1"/>
    <col min="8716" max="8716" width="3.44140625" customWidth="1"/>
    <col min="8961" max="8961" width="27.44140625" customWidth="1"/>
    <col min="8962" max="8962" width="3.109375" customWidth="1"/>
    <col min="8963" max="8963" width="10" customWidth="1"/>
    <col min="8964" max="8964" width="3" customWidth="1"/>
    <col min="8966" max="8966" width="3.44140625" customWidth="1"/>
    <col min="8968" max="8968" width="3.44140625" customWidth="1"/>
    <col min="8970" max="8970" width="3.44140625" customWidth="1"/>
    <col min="8972" max="8972" width="3.44140625" customWidth="1"/>
    <col min="9217" max="9217" width="27.44140625" customWidth="1"/>
    <col min="9218" max="9218" width="3.109375" customWidth="1"/>
    <col min="9219" max="9219" width="10" customWidth="1"/>
    <col min="9220" max="9220" width="3" customWidth="1"/>
    <col min="9222" max="9222" width="3.44140625" customWidth="1"/>
    <col min="9224" max="9224" width="3.44140625" customWidth="1"/>
    <col min="9226" max="9226" width="3.44140625" customWidth="1"/>
    <col min="9228" max="9228" width="3.44140625" customWidth="1"/>
    <col min="9473" max="9473" width="27.44140625" customWidth="1"/>
    <col min="9474" max="9474" width="3.109375" customWidth="1"/>
    <col min="9475" max="9475" width="10" customWidth="1"/>
    <col min="9476" max="9476" width="3" customWidth="1"/>
    <col min="9478" max="9478" width="3.44140625" customWidth="1"/>
    <col min="9480" max="9480" width="3.44140625" customWidth="1"/>
    <col min="9482" max="9482" width="3.44140625" customWidth="1"/>
    <col min="9484" max="9484" width="3.44140625" customWidth="1"/>
    <col min="9729" max="9729" width="27.44140625" customWidth="1"/>
    <col min="9730" max="9730" width="3.109375" customWidth="1"/>
    <col min="9731" max="9731" width="10" customWidth="1"/>
    <col min="9732" max="9732" width="3" customWidth="1"/>
    <col min="9734" max="9734" width="3.44140625" customWidth="1"/>
    <col min="9736" max="9736" width="3.44140625" customWidth="1"/>
    <col min="9738" max="9738" width="3.44140625" customWidth="1"/>
    <col min="9740" max="9740" width="3.44140625" customWidth="1"/>
    <col min="9985" max="9985" width="27.44140625" customWidth="1"/>
    <col min="9986" max="9986" width="3.109375" customWidth="1"/>
    <col min="9987" max="9987" width="10" customWidth="1"/>
    <col min="9988" max="9988" width="3" customWidth="1"/>
    <col min="9990" max="9990" width="3.44140625" customWidth="1"/>
    <col min="9992" max="9992" width="3.44140625" customWidth="1"/>
    <col min="9994" max="9994" width="3.44140625" customWidth="1"/>
    <col min="9996" max="9996" width="3.44140625" customWidth="1"/>
    <col min="10241" max="10241" width="27.44140625" customWidth="1"/>
    <col min="10242" max="10242" width="3.109375" customWidth="1"/>
    <col min="10243" max="10243" width="10" customWidth="1"/>
    <col min="10244" max="10244" width="3" customWidth="1"/>
    <col min="10246" max="10246" width="3.44140625" customWidth="1"/>
    <col min="10248" max="10248" width="3.44140625" customWidth="1"/>
    <col min="10250" max="10250" width="3.44140625" customWidth="1"/>
    <col min="10252" max="10252" width="3.44140625" customWidth="1"/>
    <col min="10497" max="10497" width="27.44140625" customWidth="1"/>
    <col min="10498" max="10498" width="3.109375" customWidth="1"/>
    <col min="10499" max="10499" width="10" customWidth="1"/>
    <col min="10500" max="10500" width="3" customWidth="1"/>
    <col min="10502" max="10502" width="3.44140625" customWidth="1"/>
    <col min="10504" max="10504" width="3.44140625" customWidth="1"/>
    <col min="10506" max="10506" width="3.44140625" customWidth="1"/>
    <col min="10508" max="10508" width="3.44140625" customWidth="1"/>
    <col min="10753" max="10753" width="27.44140625" customWidth="1"/>
    <col min="10754" max="10754" width="3.109375" customWidth="1"/>
    <col min="10755" max="10755" width="10" customWidth="1"/>
    <col min="10756" max="10756" width="3" customWidth="1"/>
    <col min="10758" max="10758" width="3.44140625" customWidth="1"/>
    <col min="10760" max="10760" width="3.44140625" customWidth="1"/>
    <col min="10762" max="10762" width="3.44140625" customWidth="1"/>
    <col min="10764" max="10764" width="3.44140625" customWidth="1"/>
    <col min="11009" max="11009" width="27.44140625" customWidth="1"/>
    <col min="11010" max="11010" width="3.109375" customWidth="1"/>
    <col min="11011" max="11011" width="10" customWidth="1"/>
    <col min="11012" max="11012" width="3" customWidth="1"/>
    <col min="11014" max="11014" width="3.44140625" customWidth="1"/>
    <col min="11016" max="11016" width="3.44140625" customWidth="1"/>
    <col min="11018" max="11018" width="3.44140625" customWidth="1"/>
    <col min="11020" max="11020" width="3.44140625" customWidth="1"/>
    <col min="11265" max="11265" width="27.44140625" customWidth="1"/>
    <col min="11266" max="11266" width="3.109375" customWidth="1"/>
    <col min="11267" max="11267" width="10" customWidth="1"/>
    <col min="11268" max="11268" width="3" customWidth="1"/>
    <col min="11270" max="11270" width="3.44140625" customWidth="1"/>
    <col min="11272" max="11272" width="3.44140625" customWidth="1"/>
    <col min="11274" max="11274" width="3.44140625" customWidth="1"/>
    <col min="11276" max="11276" width="3.44140625" customWidth="1"/>
    <col min="11521" max="11521" width="27.44140625" customWidth="1"/>
    <col min="11522" max="11522" width="3.109375" customWidth="1"/>
    <col min="11523" max="11523" width="10" customWidth="1"/>
    <col min="11524" max="11524" width="3" customWidth="1"/>
    <col min="11526" max="11526" width="3.44140625" customWidth="1"/>
    <col min="11528" max="11528" width="3.44140625" customWidth="1"/>
    <col min="11530" max="11530" width="3.44140625" customWidth="1"/>
    <col min="11532" max="11532" width="3.44140625" customWidth="1"/>
    <col min="11777" max="11777" width="27.44140625" customWidth="1"/>
    <col min="11778" max="11778" width="3.109375" customWidth="1"/>
    <col min="11779" max="11779" width="10" customWidth="1"/>
    <col min="11780" max="11780" width="3" customWidth="1"/>
    <col min="11782" max="11782" width="3.44140625" customWidth="1"/>
    <col min="11784" max="11784" width="3.44140625" customWidth="1"/>
    <col min="11786" max="11786" width="3.44140625" customWidth="1"/>
    <col min="11788" max="11788" width="3.44140625" customWidth="1"/>
    <col min="12033" max="12033" width="27.44140625" customWidth="1"/>
    <col min="12034" max="12034" width="3.109375" customWidth="1"/>
    <col min="12035" max="12035" width="10" customWidth="1"/>
    <col min="12036" max="12036" width="3" customWidth="1"/>
    <col min="12038" max="12038" width="3.44140625" customWidth="1"/>
    <col min="12040" max="12040" width="3.44140625" customWidth="1"/>
    <col min="12042" max="12042" width="3.44140625" customWidth="1"/>
    <col min="12044" max="12044" width="3.44140625" customWidth="1"/>
    <col min="12289" max="12289" width="27.44140625" customWidth="1"/>
    <col min="12290" max="12290" width="3.109375" customWidth="1"/>
    <col min="12291" max="12291" width="10" customWidth="1"/>
    <col min="12292" max="12292" width="3" customWidth="1"/>
    <col min="12294" max="12294" width="3.44140625" customWidth="1"/>
    <col min="12296" max="12296" width="3.44140625" customWidth="1"/>
    <col min="12298" max="12298" width="3.44140625" customWidth="1"/>
    <col min="12300" max="12300" width="3.44140625" customWidth="1"/>
    <col min="12545" max="12545" width="27.44140625" customWidth="1"/>
    <col min="12546" max="12546" width="3.109375" customWidth="1"/>
    <col min="12547" max="12547" width="10" customWidth="1"/>
    <col min="12548" max="12548" width="3" customWidth="1"/>
    <col min="12550" max="12550" width="3.44140625" customWidth="1"/>
    <col min="12552" max="12552" width="3.44140625" customWidth="1"/>
    <col min="12554" max="12554" width="3.44140625" customWidth="1"/>
    <col min="12556" max="12556" width="3.44140625" customWidth="1"/>
    <col min="12801" max="12801" width="27.44140625" customWidth="1"/>
    <col min="12802" max="12802" width="3.109375" customWidth="1"/>
    <col min="12803" max="12803" width="10" customWidth="1"/>
    <col min="12804" max="12804" width="3" customWidth="1"/>
    <col min="12806" max="12806" width="3.44140625" customWidth="1"/>
    <col min="12808" max="12808" width="3.44140625" customWidth="1"/>
    <col min="12810" max="12810" width="3.44140625" customWidth="1"/>
    <col min="12812" max="12812" width="3.44140625" customWidth="1"/>
    <col min="13057" max="13057" width="27.44140625" customWidth="1"/>
    <col min="13058" max="13058" width="3.109375" customWidth="1"/>
    <col min="13059" max="13059" width="10" customWidth="1"/>
    <col min="13060" max="13060" width="3" customWidth="1"/>
    <col min="13062" max="13062" width="3.44140625" customWidth="1"/>
    <col min="13064" max="13064" width="3.44140625" customWidth="1"/>
    <col min="13066" max="13066" width="3.44140625" customWidth="1"/>
    <col min="13068" max="13068" width="3.44140625" customWidth="1"/>
    <col min="13313" max="13313" width="27.44140625" customWidth="1"/>
    <col min="13314" max="13314" width="3.109375" customWidth="1"/>
    <col min="13315" max="13315" width="10" customWidth="1"/>
    <col min="13316" max="13316" width="3" customWidth="1"/>
    <col min="13318" max="13318" width="3.44140625" customWidth="1"/>
    <col min="13320" max="13320" width="3.44140625" customWidth="1"/>
    <col min="13322" max="13322" width="3.44140625" customWidth="1"/>
    <col min="13324" max="13324" width="3.44140625" customWidth="1"/>
    <col min="13569" max="13569" width="27.44140625" customWidth="1"/>
    <col min="13570" max="13570" width="3.109375" customWidth="1"/>
    <col min="13571" max="13571" width="10" customWidth="1"/>
    <col min="13572" max="13572" width="3" customWidth="1"/>
    <col min="13574" max="13574" width="3.44140625" customWidth="1"/>
    <col min="13576" max="13576" width="3.44140625" customWidth="1"/>
    <col min="13578" max="13578" width="3.44140625" customWidth="1"/>
    <col min="13580" max="13580" width="3.44140625" customWidth="1"/>
    <col min="13825" max="13825" width="27.44140625" customWidth="1"/>
    <col min="13826" max="13826" width="3.109375" customWidth="1"/>
    <col min="13827" max="13827" width="10" customWidth="1"/>
    <col min="13828" max="13828" width="3" customWidth="1"/>
    <col min="13830" max="13830" width="3.44140625" customWidth="1"/>
    <col min="13832" max="13832" width="3.44140625" customWidth="1"/>
    <col min="13834" max="13834" width="3.44140625" customWidth="1"/>
    <col min="13836" max="13836" width="3.44140625" customWidth="1"/>
    <col min="14081" max="14081" width="27.44140625" customWidth="1"/>
    <col min="14082" max="14082" width="3.109375" customWidth="1"/>
    <col min="14083" max="14083" width="10" customWidth="1"/>
    <col min="14084" max="14084" width="3" customWidth="1"/>
    <col min="14086" max="14086" width="3.44140625" customWidth="1"/>
    <col min="14088" max="14088" width="3.44140625" customWidth="1"/>
    <col min="14090" max="14090" width="3.44140625" customWidth="1"/>
    <col min="14092" max="14092" width="3.44140625" customWidth="1"/>
    <col min="14337" max="14337" width="27.44140625" customWidth="1"/>
    <col min="14338" max="14338" width="3.109375" customWidth="1"/>
    <col min="14339" max="14339" width="10" customWidth="1"/>
    <col min="14340" max="14340" width="3" customWidth="1"/>
    <col min="14342" max="14342" width="3.44140625" customWidth="1"/>
    <col min="14344" max="14344" width="3.44140625" customWidth="1"/>
    <col min="14346" max="14346" width="3.44140625" customWidth="1"/>
    <col min="14348" max="14348" width="3.44140625" customWidth="1"/>
    <col min="14593" max="14593" width="27.44140625" customWidth="1"/>
    <col min="14594" max="14594" width="3.109375" customWidth="1"/>
    <col min="14595" max="14595" width="10" customWidth="1"/>
    <col min="14596" max="14596" width="3" customWidth="1"/>
    <col min="14598" max="14598" width="3.44140625" customWidth="1"/>
    <col min="14600" max="14600" width="3.44140625" customWidth="1"/>
    <col min="14602" max="14602" width="3.44140625" customWidth="1"/>
    <col min="14604" max="14604" width="3.44140625" customWidth="1"/>
    <col min="14849" max="14849" width="27.44140625" customWidth="1"/>
    <col min="14850" max="14850" width="3.109375" customWidth="1"/>
    <col min="14851" max="14851" width="10" customWidth="1"/>
    <col min="14852" max="14852" width="3" customWidth="1"/>
    <col min="14854" max="14854" width="3.44140625" customWidth="1"/>
    <col min="14856" max="14856" width="3.44140625" customWidth="1"/>
    <col min="14858" max="14858" width="3.44140625" customWidth="1"/>
    <col min="14860" max="14860" width="3.44140625" customWidth="1"/>
    <col min="15105" max="15105" width="27.44140625" customWidth="1"/>
    <col min="15106" max="15106" width="3.109375" customWidth="1"/>
    <col min="15107" max="15107" width="10" customWidth="1"/>
    <col min="15108" max="15108" width="3" customWidth="1"/>
    <col min="15110" max="15110" width="3.44140625" customWidth="1"/>
    <col min="15112" max="15112" width="3.44140625" customWidth="1"/>
    <col min="15114" max="15114" width="3.44140625" customWidth="1"/>
    <col min="15116" max="15116" width="3.44140625" customWidth="1"/>
    <col min="15361" max="15361" width="27.44140625" customWidth="1"/>
    <col min="15362" max="15362" width="3.109375" customWidth="1"/>
    <col min="15363" max="15363" width="10" customWidth="1"/>
    <col min="15364" max="15364" width="3" customWidth="1"/>
    <col min="15366" max="15366" width="3.44140625" customWidth="1"/>
    <col min="15368" max="15368" width="3.44140625" customWidth="1"/>
    <col min="15370" max="15370" width="3.44140625" customWidth="1"/>
    <col min="15372" max="15372" width="3.44140625" customWidth="1"/>
    <col min="15617" max="15617" width="27.44140625" customWidth="1"/>
    <col min="15618" max="15618" width="3.109375" customWidth="1"/>
    <col min="15619" max="15619" width="10" customWidth="1"/>
    <col min="15620" max="15620" width="3" customWidth="1"/>
    <col min="15622" max="15622" width="3.44140625" customWidth="1"/>
    <col min="15624" max="15624" width="3.44140625" customWidth="1"/>
    <col min="15626" max="15626" width="3.44140625" customWidth="1"/>
    <col min="15628" max="15628" width="3.44140625" customWidth="1"/>
    <col min="15873" max="15873" width="27.44140625" customWidth="1"/>
    <col min="15874" max="15874" width="3.109375" customWidth="1"/>
    <col min="15875" max="15875" width="10" customWidth="1"/>
    <col min="15876" max="15876" width="3" customWidth="1"/>
    <col min="15878" max="15878" width="3.44140625" customWidth="1"/>
    <col min="15880" max="15880" width="3.44140625" customWidth="1"/>
    <col min="15882" max="15882" width="3.44140625" customWidth="1"/>
    <col min="15884" max="15884" width="3.44140625" customWidth="1"/>
    <col min="16129" max="16129" width="27.44140625" customWidth="1"/>
    <col min="16130" max="16130" width="3.109375" customWidth="1"/>
    <col min="16131" max="16131" width="10" customWidth="1"/>
    <col min="16132" max="16132" width="3" customWidth="1"/>
    <col min="16134" max="16134" width="3.44140625" customWidth="1"/>
    <col min="16136" max="16136" width="3.44140625" customWidth="1"/>
    <col min="16138" max="16138" width="3.44140625" customWidth="1"/>
    <col min="16140" max="16140" width="3.44140625" customWidth="1"/>
  </cols>
  <sheetData>
    <row r="1" spans="1:21">
      <c r="A1" s="91" t="s">
        <v>126</v>
      </c>
    </row>
    <row r="2" spans="1:21">
      <c r="A2" s="91" t="s">
        <v>298</v>
      </c>
    </row>
    <row r="3" spans="1:21" ht="9" customHeight="1"/>
    <row r="4" spans="1:21">
      <c r="A4" s="91" t="s">
        <v>299</v>
      </c>
    </row>
    <row r="5" spans="1:21" ht="9" customHeight="1" thickBot="1">
      <c r="B5" s="92"/>
      <c r="C5" s="92"/>
      <c r="D5" s="92"/>
      <c r="E5" s="92"/>
      <c r="F5" s="92"/>
      <c r="G5" s="92"/>
      <c r="H5" s="92"/>
      <c r="I5" s="92"/>
      <c r="J5" s="92"/>
      <c r="K5" s="92"/>
      <c r="L5" s="92"/>
    </row>
    <row r="6" spans="1:21" ht="20.100000000000001" customHeight="1">
      <c r="A6" s="93"/>
      <c r="B6" s="94"/>
      <c r="C6" s="94"/>
      <c r="D6" s="94"/>
      <c r="E6" s="94"/>
      <c r="F6" s="94"/>
      <c r="G6" s="94"/>
      <c r="H6" s="94"/>
      <c r="I6" s="94"/>
      <c r="J6" s="94"/>
      <c r="K6" s="94"/>
      <c r="L6" s="94"/>
      <c r="M6" s="11"/>
      <c r="N6" s="65"/>
      <c r="O6" s="37"/>
      <c r="P6" s="11"/>
      <c r="Q6" s="65"/>
      <c r="R6" s="37"/>
      <c r="S6" s="11"/>
      <c r="T6" s="65"/>
      <c r="U6" s="37"/>
    </row>
    <row r="7" spans="1:21" ht="20.100000000000001" customHeight="1">
      <c r="A7" s="95" t="s">
        <v>300</v>
      </c>
      <c r="C7" s="96" t="s">
        <v>301</v>
      </c>
      <c r="E7" s="96" t="s">
        <v>302</v>
      </c>
      <c r="G7" s="96" t="s">
        <v>303</v>
      </c>
      <c r="I7" s="96" t="s">
        <v>304</v>
      </c>
      <c r="K7" s="96" t="s">
        <v>305</v>
      </c>
      <c r="M7" s="11"/>
      <c r="N7" s="65"/>
      <c r="O7" s="37"/>
      <c r="P7" s="11"/>
      <c r="Q7" s="65"/>
      <c r="R7" s="37"/>
      <c r="S7" s="11"/>
      <c r="T7" s="65"/>
      <c r="U7" s="37"/>
    </row>
    <row r="8" spans="1:21" ht="20.100000000000001" customHeight="1" thickBot="1">
      <c r="A8" s="97"/>
      <c r="C8" s="98"/>
      <c r="E8" s="98"/>
      <c r="G8" s="98"/>
      <c r="I8" s="98"/>
      <c r="K8" s="98"/>
    </row>
    <row r="9" spans="1:21" ht="11.4" customHeight="1">
      <c r="B9" s="94"/>
      <c r="C9" s="92"/>
      <c r="D9" s="94"/>
      <c r="E9" s="92"/>
      <c r="F9" s="94"/>
      <c r="G9" s="92"/>
      <c r="H9" s="94"/>
      <c r="I9" s="92"/>
      <c r="J9" s="94"/>
      <c r="K9" s="92"/>
      <c r="L9" s="94"/>
    </row>
    <row r="10" spans="1:21" ht="20.100000000000001" customHeight="1">
      <c r="A10" s="91" t="s">
        <v>306</v>
      </c>
      <c r="C10" s="99">
        <v>1865</v>
      </c>
      <c r="E10" s="99">
        <v>1862</v>
      </c>
      <c r="F10" s="92"/>
      <c r="G10" s="99">
        <v>1938</v>
      </c>
      <c r="I10" s="99"/>
      <c r="K10" s="99">
        <v>1867</v>
      </c>
    </row>
    <row r="11" spans="1:21" ht="14.4" customHeight="1">
      <c r="C11" s="99"/>
      <c r="E11" s="99"/>
      <c r="F11" s="92"/>
      <c r="G11" s="99"/>
      <c r="I11" s="99"/>
      <c r="K11" s="99"/>
    </row>
    <row r="12" spans="1:21" ht="20.100000000000001" customHeight="1">
      <c r="A12" s="91" t="s">
        <v>307</v>
      </c>
      <c r="C12" s="99">
        <v>506</v>
      </c>
      <c r="E12" s="99">
        <v>505</v>
      </c>
      <c r="F12" s="92"/>
      <c r="G12" s="99">
        <v>487</v>
      </c>
      <c r="I12" s="99"/>
      <c r="K12" s="99">
        <v>510</v>
      </c>
    </row>
    <row r="13" spans="1:21" ht="12" customHeight="1">
      <c r="B13" s="92"/>
      <c r="C13" s="92"/>
      <c r="D13" s="92"/>
      <c r="E13" s="92"/>
      <c r="F13" s="92"/>
      <c r="G13" s="99"/>
      <c r="I13" s="99"/>
      <c r="K13" s="99"/>
    </row>
    <row r="14" spans="1:21" ht="20.100000000000001" customHeight="1">
      <c r="A14" s="91" t="s">
        <v>308</v>
      </c>
      <c r="C14" s="99"/>
      <c r="E14" s="99">
        <v>26</v>
      </c>
      <c r="F14" s="92"/>
      <c r="G14" s="99">
        <v>29</v>
      </c>
      <c r="I14" s="99">
        <v>19</v>
      </c>
      <c r="K14" s="99">
        <v>13</v>
      </c>
    </row>
    <row r="15" spans="1:21" ht="12" customHeight="1">
      <c r="B15" s="92"/>
      <c r="C15" s="92"/>
      <c r="D15" s="92"/>
      <c r="E15" s="92"/>
      <c r="F15" s="92"/>
      <c r="G15" s="99"/>
      <c r="I15" s="99"/>
      <c r="K15" s="99"/>
    </row>
    <row r="16" spans="1:21" ht="20.100000000000001" customHeight="1">
      <c r="A16" s="91" t="s">
        <v>309</v>
      </c>
      <c r="C16" s="99">
        <v>34</v>
      </c>
      <c r="E16" s="99">
        <v>40</v>
      </c>
      <c r="F16" s="92"/>
      <c r="G16" s="99">
        <v>63</v>
      </c>
      <c r="I16" s="99">
        <v>35</v>
      </c>
      <c r="K16" s="99">
        <v>35</v>
      </c>
    </row>
    <row r="17" spans="1:15" ht="12" customHeight="1">
      <c r="B17" s="92"/>
      <c r="C17" s="92"/>
      <c r="D17" s="92"/>
      <c r="E17" s="92"/>
      <c r="F17" s="92"/>
      <c r="G17" s="99"/>
      <c r="I17" s="99"/>
      <c r="K17" s="99"/>
    </row>
    <row r="18" spans="1:15" ht="19.5" customHeight="1">
      <c r="A18" s="91" t="s">
        <v>310</v>
      </c>
      <c r="C18" s="99">
        <v>471</v>
      </c>
      <c r="E18" s="99">
        <v>445</v>
      </c>
      <c r="G18" s="99">
        <v>606</v>
      </c>
      <c r="I18" s="99">
        <v>344</v>
      </c>
      <c r="K18" s="99">
        <v>497</v>
      </c>
    </row>
    <row r="19" spans="1:15" ht="12" customHeight="1">
      <c r="C19" s="99"/>
      <c r="E19" s="99"/>
      <c r="G19" s="99"/>
      <c r="I19" s="99"/>
      <c r="K19" s="99"/>
    </row>
    <row r="20" spans="1:15" ht="20.100000000000001" customHeight="1">
      <c r="A20" s="91" t="s">
        <v>311</v>
      </c>
      <c r="C20" s="99">
        <v>602</v>
      </c>
      <c r="E20" s="99">
        <v>605</v>
      </c>
      <c r="G20" s="99">
        <v>687</v>
      </c>
      <c r="I20" s="99">
        <v>79</v>
      </c>
      <c r="K20" s="99">
        <v>665</v>
      </c>
    </row>
    <row r="21" spans="1:15" ht="12" customHeight="1">
      <c r="C21" s="99"/>
      <c r="E21" s="99"/>
      <c r="G21" s="99"/>
      <c r="I21" s="99"/>
      <c r="K21" s="99"/>
    </row>
    <row r="22" spans="1:15" ht="20.100000000000001" customHeight="1">
      <c r="A22" s="91" t="s">
        <v>312</v>
      </c>
      <c r="C22" s="99">
        <v>25</v>
      </c>
      <c r="E22" s="99">
        <v>27</v>
      </c>
      <c r="G22" s="99">
        <v>20</v>
      </c>
      <c r="I22" s="99"/>
      <c r="K22" s="99">
        <v>23</v>
      </c>
    </row>
    <row r="23" spans="1:15" ht="12" customHeight="1">
      <c r="C23" s="99"/>
      <c r="E23" s="99"/>
      <c r="G23" s="99"/>
      <c r="I23" s="99"/>
      <c r="K23" s="99"/>
    </row>
    <row r="24" spans="1:15" ht="20.100000000000001" customHeight="1">
      <c r="A24" s="91" t="s">
        <v>313</v>
      </c>
      <c r="C24" s="99"/>
      <c r="E24" s="99"/>
      <c r="G24" s="99"/>
      <c r="I24" s="99">
        <v>1161</v>
      </c>
      <c r="K24" s="99"/>
    </row>
    <row r="25" spans="1:15" ht="12" customHeight="1">
      <c r="C25" s="99"/>
      <c r="E25" s="99"/>
      <c r="G25" s="99"/>
      <c r="I25" s="99"/>
      <c r="K25" s="99"/>
    </row>
    <row r="26" spans="1:15" ht="20.100000000000001" customHeight="1">
      <c r="A26" s="91" t="s">
        <v>314</v>
      </c>
      <c r="C26" s="99"/>
      <c r="E26" s="99"/>
      <c r="G26" s="99"/>
      <c r="I26" s="99">
        <v>356</v>
      </c>
      <c r="K26" s="99"/>
    </row>
    <row r="27" spans="1:15" ht="7.95" customHeight="1" thickBot="1">
      <c r="A27"/>
      <c r="C27" s="98"/>
      <c r="E27" s="98"/>
    </row>
    <row r="28" spans="1:15" ht="11.25" customHeight="1">
      <c r="A28" s="93"/>
      <c r="B28" s="94"/>
      <c r="C28" s="92"/>
      <c r="D28" s="94"/>
      <c r="E28" s="92"/>
      <c r="F28" s="94"/>
      <c r="G28" s="94"/>
      <c r="H28" s="94"/>
      <c r="I28" s="94"/>
      <c r="J28" s="94"/>
      <c r="K28" s="94"/>
      <c r="L28" s="94"/>
    </row>
    <row r="29" spans="1:15" s="11" customFormat="1" ht="18.600000000000001" customHeight="1">
      <c r="A29" s="11" t="s">
        <v>289</v>
      </c>
      <c r="I29" s="78"/>
      <c r="K29" s="78"/>
      <c r="N29" s="38"/>
      <c r="O29" s="38"/>
    </row>
    <row r="30" spans="1:15" s="11" customFormat="1" ht="16.95" customHeight="1">
      <c r="A30" s="29" t="s">
        <v>290</v>
      </c>
      <c r="B30" s="29"/>
      <c r="N30" s="38"/>
      <c r="O30" s="38"/>
    </row>
    <row r="31" spans="1:15" s="11" customFormat="1" ht="27.6" customHeight="1">
      <c r="A31" s="100" t="s">
        <v>291</v>
      </c>
      <c r="B31" s="100"/>
      <c r="C31" s="100"/>
      <c r="D31" s="100"/>
      <c r="E31" s="100"/>
      <c r="F31" s="100"/>
      <c r="G31" s="100"/>
      <c r="H31" s="100"/>
      <c r="I31" s="100"/>
      <c r="K31" s="38"/>
      <c r="N31" s="38"/>
      <c r="O31" s="38"/>
    </row>
    <row r="32" spans="1:15" s="11" customFormat="1" ht="26.4" customHeight="1">
      <c r="A32" s="100" t="s">
        <v>292</v>
      </c>
      <c r="B32" s="100"/>
      <c r="C32" s="100"/>
      <c r="D32" s="100"/>
      <c r="E32" s="100"/>
      <c r="F32" s="100"/>
      <c r="G32" s="100"/>
      <c r="H32" s="100"/>
      <c r="I32" s="100"/>
      <c r="N32" s="38"/>
      <c r="O32" s="38"/>
    </row>
    <row r="33" spans="1:15" s="11" customFormat="1" ht="41.4" customHeight="1">
      <c r="A33" s="86" t="s">
        <v>293</v>
      </c>
      <c r="B33" s="86"/>
      <c r="C33" s="86"/>
      <c r="D33" s="86"/>
      <c r="E33" s="86"/>
      <c r="F33" s="86"/>
      <c r="G33" s="86"/>
      <c r="H33" s="86"/>
      <c r="I33" s="86"/>
      <c r="J33" s="101"/>
      <c r="K33" s="101"/>
      <c r="L33" s="101"/>
      <c r="M33" s="101"/>
      <c r="N33" s="101"/>
      <c r="O33" s="101"/>
    </row>
    <row r="34" spans="1:15" s="11" customFormat="1" ht="18.600000000000001" customHeight="1">
      <c r="A34" s="29" t="s">
        <v>294</v>
      </c>
      <c r="B34" s="29"/>
      <c r="E34" s="36"/>
      <c r="F34" s="37"/>
      <c r="N34" s="38"/>
      <c r="O34" s="38"/>
    </row>
    <row r="35" spans="1:15" s="11" customFormat="1" ht="16.95" customHeight="1">
      <c r="A35" s="29" t="s">
        <v>295</v>
      </c>
      <c r="B35" s="29"/>
      <c r="C35" s="29"/>
      <c r="D35" s="29"/>
      <c r="E35" s="36"/>
      <c r="F35" s="37"/>
      <c r="N35" s="38"/>
      <c r="O35" s="38"/>
    </row>
    <row r="36" spans="1:15" s="11" customFormat="1" ht="16.95" customHeight="1">
      <c r="A36" s="29" t="s">
        <v>315</v>
      </c>
      <c r="B36" s="29"/>
      <c r="C36" s="29"/>
      <c r="D36" s="29"/>
      <c r="E36" s="36"/>
      <c r="F36" s="37"/>
      <c r="N36" s="38"/>
      <c r="O36" s="38"/>
    </row>
    <row r="37" spans="1:15" s="11" customFormat="1" ht="6.6" customHeight="1">
      <c r="A37" s="102"/>
    </row>
    <row r="38" spans="1:15" s="11" customFormat="1" ht="17.100000000000001" customHeight="1">
      <c r="A38" s="102" t="s">
        <v>296</v>
      </c>
    </row>
    <row r="39" spans="1:15" s="11" customFormat="1" ht="17.100000000000001" customHeight="1">
      <c r="A39" s="102" t="s">
        <v>297</v>
      </c>
    </row>
  </sheetData>
  <mergeCells count="3">
    <mergeCell ref="A31:I31"/>
    <mergeCell ref="A32:I32"/>
    <mergeCell ref="A33:I33"/>
  </mergeCells>
  <conditionalFormatting sqref="A4:C4 A37:B39">
    <cfRule type="cellIs" dxfId="19" priority="6" operator="equal">
      <formula>0</formula>
    </cfRule>
  </conditionalFormatting>
  <conditionalFormatting sqref="A29:L30 J32:L32 A34:O36">
    <cfRule type="cellIs" dxfId="18" priority="3" operator="equal">
      <formula>0</formula>
    </cfRule>
  </conditionalFormatting>
  <conditionalFormatting sqref="J31">
    <cfRule type="cellIs" dxfId="17" priority="2" operator="equal">
      <formula>0</formula>
    </cfRule>
  </conditionalFormatting>
  <conditionalFormatting sqref="L31">
    <cfRule type="cellIs" dxfId="16" priority="1" operator="equal">
      <formula>0</formula>
    </cfRule>
  </conditionalFormatting>
  <conditionalFormatting sqref="M29:O32 A31:A33">
    <cfRule type="cellIs" dxfId="15" priority="4" operator="equal">
      <formula>0</formula>
    </cfRule>
  </conditionalFormatting>
  <conditionalFormatting sqref="M6:U7">
    <cfRule type="cellIs" dxfId="14" priority="5" operator="equal">
      <formula>0</formula>
    </cfRule>
  </conditionalFormatting>
  <conditionalFormatting sqref="IW1:XFD65535 A65536:XFD1048576">
    <cfRule type="cellIs" dxfId="13" priority="7" operator="equal">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D7AB5-25F5-410D-AFD5-2ECCC50A8003}">
  <sheetPr>
    <tabColor theme="4" tint="-0.249977111117893"/>
  </sheetPr>
  <dimension ref="A1:U227"/>
  <sheetViews>
    <sheetView showZeros="0" workbookViewId="0">
      <selection activeCell="S31" sqref="S31"/>
    </sheetView>
  </sheetViews>
  <sheetFormatPr baseColWidth="10" defaultColWidth="8.88671875" defaultRowHeight="14.4"/>
  <cols>
    <col min="1" max="1" width="34.5546875" style="11" customWidth="1"/>
    <col min="2" max="2" width="8.88671875" style="65" customWidth="1"/>
    <col min="3" max="3" width="8.88671875" customWidth="1"/>
    <col min="4" max="4" width="2.109375" style="11" customWidth="1"/>
    <col min="5" max="5" width="8.109375" style="65" customWidth="1"/>
    <col min="6" max="6" width="8.88671875" style="37" customWidth="1"/>
    <col min="7" max="7" width="2.109375" style="11" customWidth="1"/>
    <col min="8" max="8" width="9" style="36" customWidth="1"/>
    <col min="9" max="9" width="10.109375" style="37" customWidth="1"/>
    <col min="10" max="10" width="2.109375" style="11" customWidth="1"/>
    <col min="11" max="11" width="8" style="11" customWidth="1"/>
    <col min="12" max="12" width="8.88671875" style="11" customWidth="1"/>
    <col min="13" max="13" width="2.109375" style="11" customWidth="1"/>
    <col min="14" max="21" width="8.88671875" style="11"/>
    <col min="257" max="257" width="34.5546875" customWidth="1"/>
    <col min="258" max="259" width="8.88671875" customWidth="1"/>
    <col min="260" max="260" width="2.109375" customWidth="1"/>
    <col min="261" max="261" width="8.109375" customWidth="1"/>
    <col min="262" max="262" width="8.88671875" customWidth="1"/>
    <col min="263" max="263" width="2.109375" customWidth="1"/>
    <col min="264" max="264" width="9" customWidth="1"/>
    <col min="265" max="265" width="10.109375" customWidth="1"/>
    <col min="266" max="266" width="2.109375" customWidth="1"/>
    <col min="267" max="267" width="8" customWidth="1"/>
    <col min="268" max="268" width="8.88671875" customWidth="1"/>
    <col min="269" max="269" width="2.109375" customWidth="1"/>
    <col min="513" max="513" width="34.5546875" customWidth="1"/>
    <col min="514" max="515" width="8.88671875" customWidth="1"/>
    <col min="516" max="516" width="2.109375" customWidth="1"/>
    <col min="517" max="517" width="8.109375" customWidth="1"/>
    <col min="518" max="518" width="8.88671875" customWidth="1"/>
    <col min="519" max="519" width="2.109375" customWidth="1"/>
    <col min="520" max="520" width="9" customWidth="1"/>
    <col min="521" max="521" width="10.109375" customWidth="1"/>
    <col min="522" max="522" width="2.109375" customWidth="1"/>
    <col min="523" max="523" width="8" customWidth="1"/>
    <col min="524" max="524" width="8.88671875" customWidth="1"/>
    <col min="525" max="525" width="2.109375" customWidth="1"/>
    <col min="769" max="769" width="34.5546875" customWidth="1"/>
    <col min="770" max="771" width="8.88671875" customWidth="1"/>
    <col min="772" max="772" width="2.109375" customWidth="1"/>
    <col min="773" max="773" width="8.109375" customWidth="1"/>
    <col min="774" max="774" width="8.88671875" customWidth="1"/>
    <col min="775" max="775" width="2.109375" customWidth="1"/>
    <col min="776" max="776" width="9" customWidth="1"/>
    <col min="777" max="777" width="10.109375" customWidth="1"/>
    <col min="778" max="778" width="2.109375" customWidth="1"/>
    <col min="779" max="779" width="8" customWidth="1"/>
    <col min="780" max="780" width="8.88671875" customWidth="1"/>
    <col min="781" max="781" width="2.109375" customWidth="1"/>
    <col min="1025" max="1025" width="34.5546875" customWidth="1"/>
    <col min="1026" max="1027" width="8.88671875" customWidth="1"/>
    <col min="1028" max="1028" width="2.109375" customWidth="1"/>
    <col min="1029" max="1029" width="8.109375" customWidth="1"/>
    <col min="1030" max="1030" width="8.88671875" customWidth="1"/>
    <col min="1031" max="1031" width="2.109375" customWidth="1"/>
    <col min="1032" max="1032" width="9" customWidth="1"/>
    <col min="1033" max="1033" width="10.109375" customWidth="1"/>
    <col min="1034" max="1034" width="2.109375" customWidth="1"/>
    <col min="1035" max="1035" width="8" customWidth="1"/>
    <col min="1036" max="1036" width="8.88671875" customWidth="1"/>
    <col min="1037" max="1037" width="2.109375" customWidth="1"/>
    <col min="1281" max="1281" width="34.5546875" customWidth="1"/>
    <col min="1282" max="1283" width="8.88671875" customWidth="1"/>
    <col min="1284" max="1284" width="2.109375" customWidth="1"/>
    <col min="1285" max="1285" width="8.109375" customWidth="1"/>
    <col min="1286" max="1286" width="8.88671875" customWidth="1"/>
    <col min="1287" max="1287" width="2.109375" customWidth="1"/>
    <col min="1288" max="1288" width="9" customWidth="1"/>
    <col min="1289" max="1289" width="10.109375" customWidth="1"/>
    <col min="1290" max="1290" width="2.109375" customWidth="1"/>
    <col min="1291" max="1291" width="8" customWidth="1"/>
    <col min="1292" max="1292" width="8.88671875" customWidth="1"/>
    <col min="1293" max="1293" width="2.109375" customWidth="1"/>
    <col min="1537" max="1537" width="34.5546875" customWidth="1"/>
    <col min="1538" max="1539" width="8.88671875" customWidth="1"/>
    <col min="1540" max="1540" width="2.109375" customWidth="1"/>
    <col min="1541" max="1541" width="8.109375" customWidth="1"/>
    <col min="1542" max="1542" width="8.88671875" customWidth="1"/>
    <col min="1543" max="1543" width="2.109375" customWidth="1"/>
    <col min="1544" max="1544" width="9" customWidth="1"/>
    <col min="1545" max="1545" width="10.109375" customWidth="1"/>
    <col min="1546" max="1546" width="2.109375" customWidth="1"/>
    <col min="1547" max="1547" width="8" customWidth="1"/>
    <col min="1548" max="1548" width="8.88671875" customWidth="1"/>
    <col min="1549" max="1549" width="2.109375" customWidth="1"/>
    <col min="1793" max="1793" width="34.5546875" customWidth="1"/>
    <col min="1794" max="1795" width="8.88671875" customWidth="1"/>
    <col min="1796" max="1796" width="2.109375" customWidth="1"/>
    <col min="1797" max="1797" width="8.109375" customWidth="1"/>
    <col min="1798" max="1798" width="8.88671875" customWidth="1"/>
    <col min="1799" max="1799" width="2.109375" customWidth="1"/>
    <col min="1800" max="1800" width="9" customWidth="1"/>
    <col min="1801" max="1801" width="10.109375" customWidth="1"/>
    <col min="1802" max="1802" width="2.109375" customWidth="1"/>
    <col min="1803" max="1803" width="8" customWidth="1"/>
    <col min="1804" max="1804" width="8.88671875" customWidth="1"/>
    <col min="1805" max="1805" width="2.109375" customWidth="1"/>
    <col min="2049" max="2049" width="34.5546875" customWidth="1"/>
    <col min="2050" max="2051" width="8.88671875" customWidth="1"/>
    <col min="2052" max="2052" width="2.109375" customWidth="1"/>
    <col min="2053" max="2053" width="8.109375" customWidth="1"/>
    <col min="2054" max="2054" width="8.88671875" customWidth="1"/>
    <col min="2055" max="2055" width="2.109375" customWidth="1"/>
    <col min="2056" max="2056" width="9" customWidth="1"/>
    <col min="2057" max="2057" width="10.109375" customWidth="1"/>
    <col min="2058" max="2058" width="2.109375" customWidth="1"/>
    <col min="2059" max="2059" width="8" customWidth="1"/>
    <col min="2060" max="2060" width="8.88671875" customWidth="1"/>
    <col min="2061" max="2061" width="2.109375" customWidth="1"/>
    <col min="2305" max="2305" width="34.5546875" customWidth="1"/>
    <col min="2306" max="2307" width="8.88671875" customWidth="1"/>
    <col min="2308" max="2308" width="2.109375" customWidth="1"/>
    <col min="2309" max="2309" width="8.109375" customWidth="1"/>
    <col min="2310" max="2310" width="8.88671875" customWidth="1"/>
    <col min="2311" max="2311" width="2.109375" customWidth="1"/>
    <col min="2312" max="2312" width="9" customWidth="1"/>
    <col min="2313" max="2313" width="10.109375" customWidth="1"/>
    <col min="2314" max="2314" width="2.109375" customWidth="1"/>
    <col min="2315" max="2315" width="8" customWidth="1"/>
    <col min="2316" max="2316" width="8.88671875" customWidth="1"/>
    <col min="2317" max="2317" width="2.109375" customWidth="1"/>
    <col min="2561" max="2561" width="34.5546875" customWidth="1"/>
    <col min="2562" max="2563" width="8.88671875" customWidth="1"/>
    <col min="2564" max="2564" width="2.109375" customWidth="1"/>
    <col min="2565" max="2565" width="8.109375" customWidth="1"/>
    <col min="2566" max="2566" width="8.88671875" customWidth="1"/>
    <col min="2567" max="2567" width="2.109375" customWidth="1"/>
    <col min="2568" max="2568" width="9" customWidth="1"/>
    <col min="2569" max="2569" width="10.109375" customWidth="1"/>
    <col min="2570" max="2570" width="2.109375" customWidth="1"/>
    <col min="2571" max="2571" width="8" customWidth="1"/>
    <col min="2572" max="2572" width="8.88671875" customWidth="1"/>
    <col min="2573" max="2573" width="2.109375" customWidth="1"/>
    <col min="2817" max="2817" width="34.5546875" customWidth="1"/>
    <col min="2818" max="2819" width="8.88671875" customWidth="1"/>
    <col min="2820" max="2820" width="2.109375" customWidth="1"/>
    <col min="2821" max="2821" width="8.109375" customWidth="1"/>
    <col min="2822" max="2822" width="8.88671875" customWidth="1"/>
    <col min="2823" max="2823" width="2.109375" customWidth="1"/>
    <col min="2824" max="2824" width="9" customWidth="1"/>
    <col min="2825" max="2825" width="10.109375" customWidth="1"/>
    <col min="2826" max="2826" width="2.109375" customWidth="1"/>
    <col min="2827" max="2827" width="8" customWidth="1"/>
    <col min="2828" max="2828" width="8.88671875" customWidth="1"/>
    <col min="2829" max="2829" width="2.109375" customWidth="1"/>
    <col min="3073" max="3073" width="34.5546875" customWidth="1"/>
    <col min="3074" max="3075" width="8.88671875" customWidth="1"/>
    <col min="3076" max="3076" width="2.109375" customWidth="1"/>
    <col min="3077" max="3077" width="8.109375" customWidth="1"/>
    <col min="3078" max="3078" width="8.88671875" customWidth="1"/>
    <col min="3079" max="3079" width="2.109375" customWidth="1"/>
    <col min="3080" max="3080" width="9" customWidth="1"/>
    <col min="3081" max="3081" width="10.109375" customWidth="1"/>
    <col min="3082" max="3082" width="2.109375" customWidth="1"/>
    <col min="3083" max="3083" width="8" customWidth="1"/>
    <col min="3084" max="3084" width="8.88671875" customWidth="1"/>
    <col min="3085" max="3085" width="2.109375" customWidth="1"/>
    <col min="3329" max="3329" width="34.5546875" customWidth="1"/>
    <col min="3330" max="3331" width="8.88671875" customWidth="1"/>
    <col min="3332" max="3332" width="2.109375" customWidth="1"/>
    <col min="3333" max="3333" width="8.109375" customWidth="1"/>
    <col min="3334" max="3334" width="8.88671875" customWidth="1"/>
    <col min="3335" max="3335" width="2.109375" customWidth="1"/>
    <col min="3336" max="3336" width="9" customWidth="1"/>
    <col min="3337" max="3337" width="10.109375" customWidth="1"/>
    <col min="3338" max="3338" width="2.109375" customWidth="1"/>
    <col min="3339" max="3339" width="8" customWidth="1"/>
    <col min="3340" max="3340" width="8.88671875" customWidth="1"/>
    <col min="3341" max="3341" width="2.109375" customWidth="1"/>
    <col min="3585" max="3585" width="34.5546875" customWidth="1"/>
    <col min="3586" max="3587" width="8.88671875" customWidth="1"/>
    <col min="3588" max="3588" width="2.109375" customWidth="1"/>
    <col min="3589" max="3589" width="8.109375" customWidth="1"/>
    <col min="3590" max="3590" width="8.88671875" customWidth="1"/>
    <col min="3591" max="3591" width="2.109375" customWidth="1"/>
    <col min="3592" max="3592" width="9" customWidth="1"/>
    <col min="3593" max="3593" width="10.109375" customWidth="1"/>
    <col min="3594" max="3594" width="2.109375" customWidth="1"/>
    <col min="3595" max="3595" width="8" customWidth="1"/>
    <col min="3596" max="3596" width="8.88671875" customWidth="1"/>
    <col min="3597" max="3597" width="2.109375" customWidth="1"/>
    <col min="3841" max="3841" width="34.5546875" customWidth="1"/>
    <col min="3842" max="3843" width="8.88671875" customWidth="1"/>
    <col min="3844" max="3844" width="2.109375" customWidth="1"/>
    <col min="3845" max="3845" width="8.109375" customWidth="1"/>
    <col min="3846" max="3846" width="8.88671875" customWidth="1"/>
    <col min="3847" max="3847" width="2.109375" customWidth="1"/>
    <col min="3848" max="3848" width="9" customWidth="1"/>
    <col min="3849" max="3849" width="10.109375" customWidth="1"/>
    <col min="3850" max="3850" width="2.109375" customWidth="1"/>
    <col min="3851" max="3851" width="8" customWidth="1"/>
    <col min="3852" max="3852" width="8.88671875" customWidth="1"/>
    <col min="3853" max="3853" width="2.109375" customWidth="1"/>
    <col min="4097" max="4097" width="34.5546875" customWidth="1"/>
    <col min="4098" max="4099" width="8.88671875" customWidth="1"/>
    <col min="4100" max="4100" width="2.109375" customWidth="1"/>
    <col min="4101" max="4101" width="8.109375" customWidth="1"/>
    <col min="4102" max="4102" width="8.88671875" customWidth="1"/>
    <col min="4103" max="4103" width="2.109375" customWidth="1"/>
    <col min="4104" max="4104" width="9" customWidth="1"/>
    <col min="4105" max="4105" width="10.109375" customWidth="1"/>
    <col min="4106" max="4106" width="2.109375" customWidth="1"/>
    <col min="4107" max="4107" width="8" customWidth="1"/>
    <col min="4108" max="4108" width="8.88671875" customWidth="1"/>
    <col min="4109" max="4109" width="2.109375" customWidth="1"/>
    <col min="4353" max="4353" width="34.5546875" customWidth="1"/>
    <col min="4354" max="4355" width="8.88671875" customWidth="1"/>
    <col min="4356" max="4356" width="2.109375" customWidth="1"/>
    <col min="4357" max="4357" width="8.109375" customWidth="1"/>
    <col min="4358" max="4358" width="8.88671875" customWidth="1"/>
    <col min="4359" max="4359" width="2.109375" customWidth="1"/>
    <col min="4360" max="4360" width="9" customWidth="1"/>
    <col min="4361" max="4361" width="10.109375" customWidth="1"/>
    <col min="4362" max="4362" width="2.109375" customWidth="1"/>
    <col min="4363" max="4363" width="8" customWidth="1"/>
    <col min="4364" max="4364" width="8.88671875" customWidth="1"/>
    <col min="4365" max="4365" width="2.109375" customWidth="1"/>
    <col min="4609" max="4609" width="34.5546875" customWidth="1"/>
    <col min="4610" max="4611" width="8.88671875" customWidth="1"/>
    <col min="4612" max="4612" width="2.109375" customWidth="1"/>
    <col min="4613" max="4613" width="8.109375" customWidth="1"/>
    <col min="4614" max="4614" width="8.88671875" customWidth="1"/>
    <col min="4615" max="4615" width="2.109375" customWidth="1"/>
    <col min="4616" max="4616" width="9" customWidth="1"/>
    <col min="4617" max="4617" width="10.109375" customWidth="1"/>
    <col min="4618" max="4618" width="2.109375" customWidth="1"/>
    <col min="4619" max="4619" width="8" customWidth="1"/>
    <col min="4620" max="4620" width="8.88671875" customWidth="1"/>
    <col min="4621" max="4621" width="2.109375" customWidth="1"/>
    <col min="4865" max="4865" width="34.5546875" customWidth="1"/>
    <col min="4866" max="4867" width="8.88671875" customWidth="1"/>
    <col min="4868" max="4868" width="2.109375" customWidth="1"/>
    <col min="4869" max="4869" width="8.109375" customWidth="1"/>
    <col min="4870" max="4870" width="8.88671875" customWidth="1"/>
    <col min="4871" max="4871" width="2.109375" customWidth="1"/>
    <col min="4872" max="4872" width="9" customWidth="1"/>
    <col min="4873" max="4873" width="10.109375" customWidth="1"/>
    <col min="4874" max="4874" width="2.109375" customWidth="1"/>
    <col min="4875" max="4875" width="8" customWidth="1"/>
    <col min="4876" max="4876" width="8.88671875" customWidth="1"/>
    <col min="4877" max="4877" width="2.109375" customWidth="1"/>
    <col min="5121" max="5121" width="34.5546875" customWidth="1"/>
    <col min="5122" max="5123" width="8.88671875" customWidth="1"/>
    <col min="5124" max="5124" width="2.109375" customWidth="1"/>
    <col min="5125" max="5125" width="8.109375" customWidth="1"/>
    <col min="5126" max="5126" width="8.88671875" customWidth="1"/>
    <col min="5127" max="5127" width="2.109375" customWidth="1"/>
    <col min="5128" max="5128" width="9" customWidth="1"/>
    <col min="5129" max="5129" width="10.109375" customWidth="1"/>
    <col min="5130" max="5130" width="2.109375" customWidth="1"/>
    <col min="5131" max="5131" width="8" customWidth="1"/>
    <col min="5132" max="5132" width="8.88671875" customWidth="1"/>
    <col min="5133" max="5133" width="2.109375" customWidth="1"/>
    <col min="5377" max="5377" width="34.5546875" customWidth="1"/>
    <col min="5378" max="5379" width="8.88671875" customWidth="1"/>
    <col min="5380" max="5380" width="2.109375" customWidth="1"/>
    <col min="5381" max="5381" width="8.109375" customWidth="1"/>
    <col min="5382" max="5382" width="8.88671875" customWidth="1"/>
    <col min="5383" max="5383" width="2.109375" customWidth="1"/>
    <col min="5384" max="5384" width="9" customWidth="1"/>
    <col min="5385" max="5385" width="10.109375" customWidth="1"/>
    <col min="5386" max="5386" width="2.109375" customWidth="1"/>
    <col min="5387" max="5387" width="8" customWidth="1"/>
    <col min="5388" max="5388" width="8.88671875" customWidth="1"/>
    <col min="5389" max="5389" width="2.109375" customWidth="1"/>
    <col min="5633" max="5633" width="34.5546875" customWidth="1"/>
    <col min="5634" max="5635" width="8.88671875" customWidth="1"/>
    <col min="5636" max="5636" width="2.109375" customWidth="1"/>
    <col min="5637" max="5637" width="8.109375" customWidth="1"/>
    <col min="5638" max="5638" width="8.88671875" customWidth="1"/>
    <col min="5639" max="5639" width="2.109375" customWidth="1"/>
    <col min="5640" max="5640" width="9" customWidth="1"/>
    <col min="5641" max="5641" width="10.109375" customWidth="1"/>
    <col min="5642" max="5642" width="2.109375" customWidth="1"/>
    <col min="5643" max="5643" width="8" customWidth="1"/>
    <col min="5644" max="5644" width="8.88671875" customWidth="1"/>
    <col min="5645" max="5645" width="2.109375" customWidth="1"/>
    <col min="5889" max="5889" width="34.5546875" customWidth="1"/>
    <col min="5890" max="5891" width="8.88671875" customWidth="1"/>
    <col min="5892" max="5892" width="2.109375" customWidth="1"/>
    <col min="5893" max="5893" width="8.109375" customWidth="1"/>
    <col min="5894" max="5894" width="8.88671875" customWidth="1"/>
    <col min="5895" max="5895" width="2.109375" customWidth="1"/>
    <col min="5896" max="5896" width="9" customWidth="1"/>
    <col min="5897" max="5897" width="10.109375" customWidth="1"/>
    <col min="5898" max="5898" width="2.109375" customWidth="1"/>
    <col min="5899" max="5899" width="8" customWidth="1"/>
    <col min="5900" max="5900" width="8.88671875" customWidth="1"/>
    <col min="5901" max="5901" width="2.109375" customWidth="1"/>
    <col min="6145" max="6145" width="34.5546875" customWidth="1"/>
    <col min="6146" max="6147" width="8.88671875" customWidth="1"/>
    <col min="6148" max="6148" width="2.109375" customWidth="1"/>
    <col min="6149" max="6149" width="8.109375" customWidth="1"/>
    <col min="6150" max="6150" width="8.88671875" customWidth="1"/>
    <col min="6151" max="6151" width="2.109375" customWidth="1"/>
    <col min="6152" max="6152" width="9" customWidth="1"/>
    <col min="6153" max="6153" width="10.109375" customWidth="1"/>
    <col min="6154" max="6154" width="2.109375" customWidth="1"/>
    <col min="6155" max="6155" width="8" customWidth="1"/>
    <col min="6156" max="6156" width="8.88671875" customWidth="1"/>
    <col min="6157" max="6157" width="2.109375" customWidth="1"/>
    <col min="6401" max="6401" width="34.5546875" customWidth="1"/>
    <col min="6402" max="6403" width="8.88671875" customWidth="1"/>
    <col min="6404" max="6404" width="2.109375" customWidth="1"/>
    <col min="6405" max="6405" width="8.109375" customWidth="1"/>
    <col min="6406" max="6406" width="8.88671875" customWidth="1"/>
    <col min="6407" max="6407" width="2.109375" customWidth="1"/>
    <col min="6408" max="6408" width="9" customWidth="1"/>
    <col min="6409" max="6409" width="10.109375" customWidth="1"/>
    <col min="6410" max="6410" width="2.109375" customWidth="1"/>
    <col min="6411" max="6411" width="8" customWidth="1"/>
    <col min="6412" max="6412" width="8.88671875" customWidth="1"/>
    <col min="6413" max="6413" width="2.109375" customWidth="1"/>
    <col min="6657" max="6657" width="34.5546875" customWidth="1"/>
    <col min="6658" max="6659" width="8.88671875" customWidth="1"/>
    <col min="6660" max="6660" width="2.109375" customWidth="1"/>
    <col min="6661" max="6661" width="8.109375" customWidth="1"/>
    <col min="6662" max="6662" width="8.88671875" customWidth="1"/>
    <col min="6663" max="6663" width="2.109375" customWidth="1"/>
    <col min="6664" max="6664" width="9" customWidth="1"/>
    <col min="6665" max="6665" width="10.109375" customWidth="1"/>
    <col min="6666" max="6666" width="2.109375" customWidth="1"/>
    <col min="6667" max="6667" width="8" customWidth="1"/>
    <col min="6668" max="6668" width="8.88671875" customWidth="1"/>
    <col min="6669" max="6669" width="2.109375" customWidth="1"/>
    <col min="6913" max="6913" width="34.5546875" customWidth="1"/>
    <col min="6914" max="6915" width="8.88671875" customWidth="1"/>
    <col min="6916" max="6916" width="2.109375" customWidth="1"/>
    <col min="6917" max="6917" width="8.109375" customWidth="1"/>
    <col min="6918" max="6918" width="8.88671875" customWidth="1"/>
    <col min="6919" max="6919" width="2.109375" customWidth="1"/>
    <col min="6920" max="6920" width="9" customWidth="1"/>
    <col min="6921" max="6921" width="10.109375" customWidth="1"/>
    <col min="6922" max="6922" width="2.109375" customWidth="1"/>
    <col min="6923" max="6923" width="8" customWidth="1"/>
    <col min="6924" max="6924" width="8.88671875" customWidth="1"/>
    <col min="6925" max="6925" width="2.109375" customWidth="1"/>
    <col min="7169" max="7169" width="34.5546875" customWidth="1"/>
    <col min="7170" max="7171" width="8.88671875" customWidth="1"/>
    <col min="7172" max="7172" width="2.109375" customWidth="1"/>
    <col min="7173" max="7173" width="8.109375" customWidth="1"/>
    <col min="7174" max="7174" width="8.88671875" customWidth="1"/>
    <col min="7175" max="7175" width="2.109375" customWidth="1"/>
    <col min="7176" max="7176" width="9" customWidth="1"/>
    <col min="7177" max="7177" width="10.109375" customWidth="1"/>
    <col min="7178" max="7178" width="2.109375" customWidth="1"/>
    <col min="7179" max="7179" width="8" customWidth="1"/>
    <col min="7180" max="7180" width="8.88671875" customWidth="1"/>
    <col min="7181" max="7181" width="2.109375" customWidth="1"/>
    <col min="7425" max="7425" width="34.5546875" customWidth="1"/>
    <col min="7426" max="7427" width="8.88671875" customWidth="1"/>
    <col min="7428" max="7428" width="2.109375" customWidth="1"/>
    <col min="7429" max="7429" width="8.109375" customWidth="1"/>
    <col min="7430" max="7430" width="8.88671875" customWidth="1"/>
    <col min="7431" max="7431" width="2.109375" customWidth="1"/>
    <col min="7432" max="7432" width="9" customWidth="1"/>
    <col min="7433" max="7433" width="10.109375" customWidth="1"/>
    <col min="7434" max="7434" width="2.109375" customWidth="1"/>
    <col min="7435" max="7435" width="8" customWidth="1"/>
    <col min="7436" max="7436" width="8.88671875" customWidth="1"/>
    <col min="7437" max="7437" width="2.109375" customWidth="1"/>
    <col min="7681" max="7681" width="34.5546875" customWidth="1"/>
    <col min="7682" max="7683" width="8.88671875" customWidth="1"/>
    <col min="7684" max="7684" width="2.109375" customWidth="1"/>
    <col min="7685" max="7685" width="8.109375" customWidth="1"/>
    <col min="7686" max="7686" width="8.88671875" customWidth="1"/>
    <col min="7687" max="7687" width="2.109375" customWidth="1"/>
    <col min="7688" max="7688" width="9" customWidth="1"/>
    <col min="7689" max="7689" width="10.109375" customWidth="1"/>
    <col min="7690" max="7690" width="2.109375" customWidth="1"/>
    <col min="7691" max="7691" width="8" customWidth="1"/>
    <col min="7692" max="7692" width="8.88671875" customWidth="1"/>
    <col min="7693" max="7693" width="2.109375" customWidth="1"/>
    <col min="7937" max="7937" width="34.5546875" customWidth="1"/>
    <col min="7938" max="7939" width="8.88671875" customWidth="1"/>
    <col min="7940" max="7940" width="2.109375" customWidth="1"/>
    <col min="7941" max="7941" width="8.109375" customWidth="1"/>
    <col min="7942" max="7942" width="8.88671875" customWidth="1"/>
    <col min="7943" max="7943" width="2.109375" customWidth="1"/>
    <col min="7944" max="7944" width="9" customWidth="1"/>
    <col min="7945" max="7945" width="10.109375" customWidth="1"/>
    <col min="7946" max="7946" width="2.109375" customWidth="1"/>
    <col min="7947" max="7947" width="8" customWidth="1"/>
    <col min="7948" max="7948" width="8.88671875" customWidth="1"/>
    <col min="7949" max="7949" width="2.109375" customWidth="1"/>
    <col min="8193" max="8193" width="34.5546875" customWidth="1"/>
    <col min="8194" max="8195" width="8.88671875" customWidth="1"/>
    <col min="8196" max="8196" width="2.109375" customWidth="1"/>
    <col min="8197" max="8197" width="8.109375" customWidth="1"/>
    <col min="8198" max="8198" width="8.88671875" customWidth="1"/>
    <col min="8199" max="8199" width="2.109375" customWidth="1"/>
    <col min="8200" max="8200" width="9" customWidth="1"/>
    <col min="8201" max="8201" width="10.109375" customWidth="1"/>
    <col min="8202" max="8202" width="2.109375" customWidth="1"/>
    <col min="8203" max="8203" width="8" customWidth="1"/>
    <col min="8204" max="8204" width="8.88671875" customWidth="1"/>
    <col min="8205" max="8205" width="2.109375" customWidth="1"/>
    <col min="8449" max="8449" width="34.5546875" customWidth="1"/>
    <col min="8450" max="8451" width="8.88671875" customWidth="1"/>
    <col min="8452" max="8452" width="2.109375" customWidth="1"/>
    <col min="8453" max="8453" width="8.109375" customWidth="1"/>
    <col min="8454" max="8454" width="8.88671875" customWidth="1"/>
    <col min="8455" max="8455" width="2.109375" customWidth="1"/>
    <col min="8456" max="8456" width="9" customWidth="1"/>
    <col min="8457" max="8457" width="10.109375" customWidth="1"/>
    <col min="8458" max="8458" width="2.109375" customWidth="1"/>
    <col min="8459" max="8459" width="8" customWidth="1"/>
    <col min="8460" max="8460" width="8.88671875" customWidth="1"/>
    <col min="8461" max="8461" width="2.109375" customWidth="1"/>
    <col min="8705" max="8705" width="34.5546875" customWidth="1"/>
    <col min="8706" max="8707" width="8.88671875" customWidth="1"/>
    <col min="8708" max="8708" width="2.109375" customWidth="1"/>
    <col min="8709" max="8709" width="8.109375" customWidth="1"/>
    <col min="8710" max="8710" width="8.88671875" customWidth="1"/>
    <col min="8711" max="8711" width="2.109375" customWidth="1"/>
    <col min="8712" max="8712" width="9" customWidth="1"/>
    <col min="8713" max="8713" width="10.109375" customWidth="1"/>
    <col min="8714" max="8714" width="2.109375" customWidth="1"/>
    <col min="8715" max="8715" width="8" customWidth="1"/>
    <col min="8716" max="8716" width="8.88671875" customWidth="1"/>
    <col min="8717" max="8717" width="2.109375" customWidth="1"/>
    <col min="8961" max="8961" width="34.5546875" customWidth="1"/>
    <col min="8962" max="8963" width="8.88671875" customWidth="1"/>
    <col min="8964" max="8964" width="2.109375" customWidth="1"/>
    <col min="8965" max="8965" width="8.109375" customWidth="1"/>
    <col min="8966" max="8966" width="8.88671875" customWidth="1"/>
    <col min="8967" max="8967" width="2.109375" customWidth="1"/>
    <col min="8968" max="8968" width="9" customWidth="1"/>
    <col min="8969" max="8969" width="10.109375" customWidth="1"/>
    <col min="8970" max="8970" width="2.109375" customWidth="1"/>
    <col min="8971" max="8971" width="8" customWidth="1"/>
    <col min="8972" max="8972" width="8.88671875" customWidth="1"/>
    <col min="8973" max="8973" width="2.109375" customWidth="1"/>
    <col min="9217" max="9217" width="34.5546875" customWidth="1"/>
    <col min="9218" max="9219" width="8.88671875" customWidth="1"/>
    <col min="9220" max="9220" width="2.109375" customWidth="1"/>
    <col min="9221" max="9221" width="8.109375" customWidth="1"/>
    <col min="9222" max="9222" width="8.88671875" customWidth="1"/>
    <col min="9223" max="9223" width="2.109375" customWidth="1"/>
    <col min="9224" max="9224" width="9" customWidth="1"/>
    <col min="9225" max="9225" width="10.109375" customWidth="1"/>
    <col min="9226" max="9226" width="2.109375" customWidth="1"/>
    <col min="9227" max="9227" width="8" customWidth="1"/>
    <col min="9228" max="9228" width="8.88671875" customWidth="1"/>
    <col min="9229" max="9229" width="2.109375" customWidth="1"/>
    <col min="9473" max="9473" width="34.5546875" customWidth="1"/>
    <col min="9474" max="9475" width="8.88671875" customWidth="1"/>
    <col min="9476" max="9476" width="2.109375" customWidth="1"/>
    <col min="9477" max="9477" width="8.109375" customWidth="1"/>
    <col min="9478" max="9478" width="8.88671875" customWidth="1"/>
    <col min="9479" max="9479" width="2.109375" customWidth="1"/>
    <col min="9480" max="9480" width="9" customWidth="1"/>
    <col min="9481" max="9481" width="10.109375" customWidth="1"/>
    <col min="9482" max="9482" width="2.109375" customWidth="1"/>
    <col min="9483" max="9483" width="8" customWidth="1"/>
    <col min="9484" max="9484" width="8.88671875" customWidth="1"/>
    <col min="9485" max="9485" width="2.109375" customWidth="1"/>
    <col min="9729" max="9729" width="34.5546875" customWidth="1"/>
    <col min="9730" max="9731" width="8.88671875" customWidth="1"/>
    <col min="9732" max="9732" width="2.109375" customWidth="1"/>
    <col min="9733" max="9733" width="8.109375" customWidth="1"/>
    <col min="9734" max="9734" width="8.88671875" customWidth="1"/>
    <col min="9735" max="9735" width="2.109375" customWidth="1"/>
    <col min="9736" max="9736" width="9" customWidth="1"/>
    <col min="9737" max="9737" width="10.109375" customWidth="1"/>
    <col min="9738" max="9738" width="2.109375" customWidth="1"/>
    <col min="9739" max="9739" width="8" customWidth="1"/>
    <col min="9740" max="9740" width="8.88671875" customWidth="1"/>
    <col min="9741" max="9741" width="2.109375" customWidth="1"/>
    <col min="9985" max="9985" width="34.5546875" customWidth="1"/>
    <col min="9986" max="9987" width="8.88671875" customWidth="1"/>
    <col min="9988" max="9988" width="2.109375" customWidth="1"/>
    <col min="9989" max="9989" width="8.109375" customWidth="1"/>
    <col min="9990" max="9990" width="8.88671875" customWidth="1"/>
    <col min="9991" max="9991" width="2.109375" customWidth="1"/>
    <col min="9992" max="9992" width="9" customWidth="1"/>
    <col min="9993" max="9993" width="10.109375" customWidth="1"/>
    <col min="9994" max="9994" width="2.109375" customWidth="1"/>
    <col min="9995" max="9995" width="8" customWidth="1"/>
    <col min="9996" max="9996" width="8.88671875" customWidth="1"/>
    <col min="9997" max="9997" width="2.109375" customWidth="1"/>
    <col min="10241" max="10241" width="34.5546875" customWidth="1"/>
    <col min="10242" max="10243" width="8.88671875" customWidth="1"/>
    <col min="10244" max="10244" width="2.109375" customWidth="1"/>
    <col min="10245" max="10245" width="8.109375" customWidth="1"/>
    <col min="10246" max="10246" width="8.88671875" customWidth="1"/>
    <col min="10247" max="10247" width="2.109375" customWidth="1"/>
    <col min="10248" max="10248" width="9" customWidth="1"/>
    <col min="10249" max="10249" width="10.109375" customWidth="1"/>
    <col min="10250" max="10250" width="2.109375" customWidth="1"/>
    <col min="10251" max="10251" width="8" customWidth="1"/>
    <col min="10252" max="10252" width="8.88671875" customWidth="1"/>
    <col min="10253" max="10253" width="2.109375" customWidth="1"/>
    <col min="10497" max="10497" width="34.5546875" customWidth="1"/>
    <col min="10498" max="10499" width="8.88671875" customWidth="1"/>
    <col min="10500" max="10500" width="2.109375" customWidth="1"/>
    <col min="10501" max="10501" width="8.109375" customWidth="1"/>
    <col min="10502" max="10502" width="8.88671875" customWidth="1"/>
    <col min="10503" max="10503" width="2.109375" customWidth="1"/>
    <col min="10504" max="10504" width="9" customWidth="1"/>
    <col min="10505" max="10505" width="10.109375" customWidth="1"/>
    <col min="10506" max="10506" width="2.109375" customWidth="1"/>
    <col min="10507" max="10507" width="8" customWidth="1"/>
    <col min="10508" max="10508" width="8.88671875" customWidth="1"/>
    <col min="10509" max="10509" width="2.109375" customWidth="1"/>
    <col min="10753" max="10753" width="34.5546875" customWidth="1"/>
    <col min="10754" max="10755" width="8.88671875" customWidth="1"/>
    <col min="10756" max="10756" width="2.109375" customWidth="1"/>
    <col min="10757" max="10757" width="8.109375" customWidth="1"/>
    <col min="10758" max="10758" width="8.88671875" customWidth="1"/>
    <col min="10759" max="10759" width="2.109375" customWidth="1"/>
    <col min="10760" max="10760" width="9" customWidth="1"/>
    <col min="10761" max="10761" width="10.109375" customWidth="1"/>
    <col min="10762" max="10762" width="2.109375" customWidth="1"/>
    <col min="10763" max="10763" width="8" customWidth="1"/>
    <col min="10764" max="10764" width="8.88671875" customWidth="1"/>
    <col min="10765" max="10765" width="2.109375" customWidth="1"/>
    <col min="11009" max="11009" width="34.5546875" customWidth="1"/>
    <col min="11010" max="11011" width="8.88671875" customWidth="1"/>
    <col min="11012" max="11012" width="2.109375" customWidth="1"/>
    <col min="11013" max="11013" width="8.109375" customWidth="1"/>
    <col min="11014" max="11014" width="8.88671875" customWidth="1"/>
    <col min="11015" max="11015" width="2.109375" customWidth="1"/>
    <col min="11016" max="11016" width="9" customWidth="1"/>
    <col min="11017" max="11017" width="10.109375" customWidth="1"/>
    <col min="11018" max="11018" width="2.109375" customWidth="1"/>
    <col min="11019" max="11019" width="8" customWidth="1"/>
    <col min="11020" max="11020" width="8.88671875" customWidth="1"/>
    <col min="11021" max="11021" width="2.109375" customWidth="1"/>
    <col min="11265" max="11265" width="34.5546875" customWidth="1"/>
    <col min="11266" max="11267" width="8.88671875" customWidth="1"/>
    <col min="11268" max="11268" width="2.109375" customWidth="1"/>
    <col min="11269" max="11269" width="8.109375" customWidth="1"/>
    <col min="11270" max="11270" width="8.88671875" customWidth="1"/>
    <col min="11271" max="11271" width="2.109375" customWidth="1"/>
    <col min="11272" max="11272" width="9" customWidth="1"/>
    <col min="11273" max="11273" width="10.109375" customWidth="1"/>
    <col min="11274" max="11274" width="2.109375" customWidth="1"/>
    <col min="11275" max="11275" width="8" customWidth="1"/>
    <col min="11276" max="11276" width="8.88671875" customWidth="1"/>
    <col min="11277" max="11277" width="2.109375" customWidth="1"/>
    <col min="11521" max="11521" width="34.5546875" customWidth="1"/>
    <col min="11522" max="11523" width="8.88671875" customWidth="1"/>
    <col min="11524" max="11524" width="2.109375" customWidth="1"/>
    <col min="11525" max="11525" width="8.109375" customWidth="1"/>
    <col min="11526" max="11526" width="8.88671875" customWidth="1"/>
    <col min="11527" max="11527" width="2.109375" customWidth="1"/>
    <col min="11528" max="11528" width="9" customWidth="1"/>
    <col min="11529" max="11529" width="10.109375" customWidth="1"/>
    <col min="11530" max="11530" width="2.109375" customWidth="1"/>
    <col min="11531" max="11531" width="8" customWidth="1"/>
    <col min="11532" max="11532" width="8.88671875" customWidth="1"/>
    <col min="11533" max="11533" width="2.109375" customWidth="1"/>
    <col min="11777" max="11777" width="34.5546875" customWidth="1"/>
    <col min="11778" max="11779" width="8.88671875" customWidth="1"/>
    <col min="11780" max="11780" width="2.109375" customWidth="1"/>
    <col min="11781" max="11781" width="8.109375" customWidth="1"/>
    <col min="11782" max="11782" width="8.88671875" customWidth="1"/>
    <col min="11783" max="11783" width="2.109375" customWidth="1"/>
    <col min="11784" max="11784" width="9" customWidth="1"/>
    <col min="11785" max="11785" width="10.109375" customWidth="1"/>
    <col min="11786" max="11786" width="2.109375" customWidth="1"/>
    <col min="11787" max="11787" width="8" customWidth="1"/>
    <col min="11788" max="11788" width="8.88671875" customWidth="1"/>
    <col min="11789" max="11789" width="2.109375" customWidth="1"/>
    <col min="12033" max="12033" width="34.5546875" customWidth="1"/>
    <col min="12034" max="12035" width="8.88671875" customWidth="1"/>
    <col min="12036" max="12036" width="2.109375" customWidth="1"/>
    <col min="12037" max="12037" width="8.109375" customWidth="1"/>
    <col min="12038" max="12038" width="8.88671875" customWidth="1"/>
    <col min="12039" max="12039" width="2.109375" customWidth="1"/>
    <col min="12040" max="12040" width="9" customWidth="1"/>
    <col min="12041" max="12041" width="10.109375" customWidth="1"/>
    <col min="12042" max="12042" width="2.109375" customWidth="1"/>
    <col min="12043" max="12043" width="8" customWidth="1"/>
    <col min="12044" max="12044" width="8.88671875" customWidth="1"/>
    <col min="12045" max="12045" width="2.109375" customWidth="1"/>
    <col min="12289" max="12289" width="34.5546875" customWidth="1"/>
    <col min="12290" max="12291" width="8.88671875" customWidth="1"/>
    <col min="12292" max="12292" width="2.109375" customWidth="1"/>
    <col min="12293" max="12293" width="8.109375" customWidth="1"/>
    <col min="12294" max="12294" width="8.88671875" customWidth="1"/>
    <col min="12295" max="12295" width="2.109375" customWidth="1"/>
    <col min="12296" max="12296" width="9" customWidth="1"/>
    <col min="12297" max="12297" width="10.109375" customWidth="1"/>
    <col min="12298" max="12298" width="2.109375" customWidth="1"/>
    <col min="12299" max="12299" width="8" customWidth="1"/>
    <col min="12300" max="12300" width="8.88671875" customWidth="1"/>
    <col min="12301" max="12301" width="2.109375" customWidth="1"/>
    <col min="12545" max="12545" width="34.5546875" customWidth="1"/>
    <col min="12546" max="12547" width="8.88671875" customWidth="1"/>
    <col min="12548" max="12548" width="2.109375" customWidth="1"/>
    <col min="12549" max="12549" width="8.109375" customWidth="1"/>
    <col min="12550" max="12550" width="8.88671875" customWidth="1"/>
    <col min="12551" max="12551" width="2.109375" customWidth="1"/>
    <col min="12552" max="12552" width="9" customWidth="1"/>
    <col min="12553" max="12553" width="10.109375" customWidth="1"/>
    <col min="12554" max="12554" width="2.109375" customWidth="1"/>
    <col min="12555" max="12555" width="8" customWidth="1"/>
    <col min="12556" max="12556" width="8.88671875" customWidth="1"/>
    <col min="12557" max="12557" width="2.109375" customWidth="1"/>
    <col min="12801" max="12801" width="34.5546875" customWidth="1"/>
    <col min="12802" max="12803" width="8.88671875" customWidth="1"/>
    <col min="12804" max="12804" width="2.109375" customWidth="1"/>
    <col min="12805" max="12805" width="8.109375" customWidth="1"/>
    <col min="12806" max="12806" width="8.88671875" customWidth="1"/>
    <col min="12807" max="12807" width="2.109375" customWidth="1"/>
    <col min="12808" max="12808" width="9" customWidth="1"/>
    <col min="12809" max="12809" width="10.109375" customWidth="1"/>
    <col min="12810" max="12810" width="2.109375" customWidth="1"/>
    <col min="12811" max="12811" width="8" customWidth="1"/>
    <col min="12812" max="12812" width="8.88671875" customWidth="1"/>
    <col min="12813" max="12813" width="2.109375" customWidth="1"/>
    <col min="13057" max="13057" width="34.5546875" customWidth="1"/>
    <col min="13058" max="13059" width="8.88671875" customWidth="1"/>
    <col min="13060" max="13060" width="2.109375" customWidth="1"/>
    <col min="13061" max="13061" width="8.109375" customWidth="1"/>
    <col min="13062" max="13062" width="8.88671875" customWidth="1"/>
    <col min="13063" max="13063" width="2.109375" customWidth="1"/>
    <col min="13064" max="13064" width="9" customWidth="1"/>
    <col min="13065" max="13065" width="10.109375" customWidth="1"/>
    <col min="13066" max="13066" width="2.109375" customWidth="1"/>
    <col min="13067" max="13067" width="8" customWidth="1"/>
    <col min="13068" max="13068" width="8.88671875" customWidth="1"/>
    <col min="13069" max="13069" width="2.109375" customWidth="1"/>
    <col min="13313" max="13313" width="34.5546875" customWidth="1"/>
    <col min="13314" max="13315" width="8.88671875" customWidth="1"/>
    <col min="13316" max="13316" width="2.109375" customWidth="1"/>
    <col min="13317" max="13317" width="8.109375" customWidth="1"/>
    <col min="13318" max="13318" width="8.88671875" customWidth="1"/>
    <col min="13319" max="13319" width="2.109375" customWidth="1"/>
    <col min="13320" max="13320" width="9" customWidth="1"/>
    <col min="13321" max="13321" width="10.109375" customWidth="1"/>
    <col min="13322" max="13322" width="2.109375" customWidth="1"/>
    <col min="13323" max="13323" width="8" customWidth="1"/>
    <col min="13324" max="13324" width="8.88671875" customWidth="1"/>
    <col min="13325" max="13325" width="2.109375" customWidth="1"/>
    <col min="13569" max="13569" width="34.5546875" customWidth="1"/>
    <col min="13570" max="13571" width="8.88671875" customWidth="1"/>
    <col min="13572" max="13572" width="2.109375" customWidth="1"/>
    <col min="13573" max="13573" width="8.109375" customWidth="1"/>
    <col min="13574" max="13574" width="8.88671875" customWidth="1"/>
    <col min="13575" max="13575" width="2.109375" customWidth="1"/>
    <col min="13576" max="13576" width="9" customWidth="1"/>
    <col min="13577" max="13577" width="10.109375" customWidth="1"/>
    <col min="13578" max="13578" width="2.109375" customWidth="1"/>
    <col min="13579" max="13579" width="8" customWidth="1"/>
    <col min="13580" max="13580" width="8.88671875" customWidth="1"/>
    <col min="13581" max="13581" width="2.109375" customWidth="1"/>
    <col min="13825" max="13825" width="34.5546875" customWidth="1"/>
    <col min="13826" max="13827" width="8.88671875" customWidth="1"/>
    <col min="13828" max="13828" width="2.109375" customWidth="1"/>
    <col min="13829" max="13829" width="8.109375" customWidth="1"/>
    <col min="13830" max="13830" width="8.88671875" customWidth="1"/>
    <col min="13831" max="13831" width="2.109375" customWidth="1"/>
    <col min="13832" max="13832" width="9" customWidth="1"/>
    <col min="13833" max="13833" width="10.109375" customWidth="1"/>
    <col min="13834" max="13834" width="2.109375" customWidth="1"/>
    <col min="13835" max="13835" width="8" customWidth="1"/>
    <col min="13836" max="13836" width="8.88671875" customWidth="1"/>
    <col min="13837" max="13837" width="2.109375" customWidth="1"/>
    <col min="14081" max="14081" width="34.5546875" customWidth="1"/>
    <col min="14082" max="14083" width="8.88671875" customWidth="1"/>
    <col min="14084" max="14084" width="2.109375" customWidth="1"/>
    <col min="14085" max="14085" width="8.109375" customWidth="1"/>
    <col min="14086" max="14086" width="8.88671875" customWidth="1"/>
    <col min="14087" max="14087" width="2.109375" customWidth="1"/>
    <col min="14088" max="14088" width="9" customWidth="1"/>
    <col min="14089" max="14089" width="10.109375" customWidth="1"/>
    <col min="14090" max="14090" width="2.109375" customWidth="1"/>
    <col min="14091" max="14091" width="8" customWidth="1"/>
    <col min="14092" max="14092" width="8.88671875" customWidth="1"/>
    <col min="14093" max="14093" width="2.109375" customWidth="1"/>
    <col min="14337" max="14337" width="34.5546875" customWidth="1"/>
    <col min="14338" max="14339" width="8.88671875" customWidth="1"/>
    <col min="14340" max="14340" width="2.109375" customWidth="1"/>
    <col min="14341" max="14341" width="8.109375" customWidth="1"/>
    <col min="14342" max="14342" width="8.88671875" customWidth="1"/>
    <col min="14343" max="14343" width="2.109375" customWidth="1"/>
    <col min="14344" max="14344" width="9" customWidth="1"/>
    <col min="14345" max="14345" width="10.109375" customWidth="1"/>
    <col min="14346" max="14346" width="2.109375" customWidth="1"/>
    <col min="14347" max="14347" width="8" customWidth="1"/>
    <col min="14348" max="14348" width="8.88671875" customWidth="1"/>
    <col min="14349" max="14349" width="2.109375" customWidth="1"/>
    <col min="14593" max="14593" width="34.5546875" customWidth="1"/>
    <col min="14594" max="14595" width="8.88671875" customWidth="1"/>
    <col min="14596" max="14596" width="2.109375" customWidth="1"/>
    <col min="14597" max="14597" width="8.109375" customWidth="1"/>
    <col min="14598" max="14598" width="8.88671875" customWidth="1"/>
    <col min="14599" max="14599" width="2.109375" customWidth="1"/>
    <col min="14600" max="14600" width="9" customWidth="1"/>
    <col min="14601" max="14601" width="10.109375" customWidth="1"/>
    <col min="14602" max="14602" width="2.109375" customWidth="1"/>
    <col min="14603" max="14603" width="8" customWidth="1"/>
    <col min="14604" max="14604" width="8.88671875" customWidth="1"/>
    <col min="14605" max="14605" width="2.109375" customWidth="1"/>
    <col min="14849" max="14849" width="34.5546875" customWidth="1"/>
    <col min="14850" max="14851" width="8.88671875" customWidth="1"/>
    <col min="14852" max="14852" width="2.109375" customWidth="1"/>
    <col min="14853" max="14853" width="8.109375" customWidth="1"/>
    <col min="14854" max="14854" width="8.88671875" customWidth="1"/>
    <col min="14855" max="14855" width="2.109375" customWidth="1"/>
    <col min="14856" max="14856" width="9" customWidth="1"/>
    <col min="14857" max="14857" width="10.109375" customWidth="1"/>
    <col min="14858" max="14858" width="2.109375" customWidth="1"/>
    <col min="14859" max="14859" width="8" customWidth="1"/>
    <col min="14860" max="14860" width="8.88671875" customWidth="1"/>
    <col min="14861" max="14861" width="2.109375" customWidth="1"/>
    <col min="15105" max="15105" width="34.5546875" customWidth="1"/>
    <col min="15106" max="15107" width="8.88671875" customWidth="1"/>
    <col min="15108" max="15108" width="2.109375" customWidth="1"/>
    <col min="15109" max="15109" width="8.109375" customWidth="1"/>
    <col min="15110" max="15110" width="8.88671875" customWidth="1"/>
    <col min="15111" max="15111" width="2.109375" customWidth="1"/>
    <col min="15112" max="15112" width="9" customWidth="1"/>
    <col min="15113" max="15113" width="10.109375" customWidth="1"/>
    <col min="15114" max="15114" width="2.109375" customWidth="1"/>
    <col min="15115" max="15115" width="8" customWidth="1"/>
    <col min="15116" max="15116" width="8.88671875" customWidth="1"/>
    <col min="15117" max="15117" width="2.109375" customWidth="1"/>
    <col min="15361" max="15361" width="34.5546875" customWidth="1"/>
    <col min="15362" max="15363" width="8.88671875" customWidth="1"/>
    <col min="15364" max="15364" width="2.109375" customWidth="1"/>
    <col min="15365" max="15365" width="8.109375" customWidth="1"/>
    <col min="15366" max="15366" width="8.88671875" customWidth="1"/>
    <col min="15367" max="15367" width="2.109375" customWidth="1"/>
    <col min="15368" max="15368" width="9" customWidth="1"/>
    <col min="15369" max="15369" width="10.109375" customWidth="1"/>
    <col min="15370" max="15370" width="2.109375" customWidth="1"/>
    <col min="15371" max="15371" width="8" customWidth="1"/>
    <col min="15372" max="15372" width="8.88671875" customWidth="1"/>
    <col min="15373" max="15373" width="2.109375" customWidth="1"/>
    <col min="15617" max="15617" width="34.5546875" customWidth="1"/>
    <col min="15618" max="15619" width="8.88671875" customWidth="1"/>
    <col min="15620" max="15620" width="2.109375" customWidth="1"/>
    <col min="15621" max="15621" width="8.109375" customWidth="1"/>
    <col min="15622" max="15622" width="8.88671875" customWidth="1"/>
    <col min="15623" max="15623" width="2.109375" customWidth="1"/>
    <col min="15624" max="15624" width="9" customWidth="1"/>
    <col min="15625" max="15625" width="10.109375" customWidth="1"/>
    <col min="15626" max="15626" width="2.109375" customWidth="1"/>
    <col min="15627" max="15627" width="8" customWidth="1"/>
    <col min="15628" max="15628" width="8.88671875" customWidth="1"/>
    <col min="15629" max="15629" width="2.109375" customWidth="1"/>
    <col min="15873" max="15873" width="34.5546875" customWidth="1"/>
    <col min="15874" max="15875" width="8.88671875" customWidth="1"/>
    <col min="15876" max="15876" width="2.109375" customWidth="1"/>
    <col min="15877" max="15877" width="8.109375" customWidth="1"/>
    <col min="15878" max="15878" width="8.88671875" customWidth="1"/>
    <col min="15879" max="15879" width="2.109375" customWidth="1"/>
    <col min="15880" max="15880" width="9" customWidth="1"/>
    <col min="15881" max="15881" width="10.109375" customWidth="1"/>
    <col min="15882" max="15882" width="2.109375" customWidth="1"/>
    <col min="15883" max="15883" width="8" customWidth="1"/>
    <col min="15884" max="15884" width="8.88671875" customWidth="1"/>
    <col min="15885" max="15885" width="2.109375" customWidth="1"/>
    <col min="16129" max="16129" width="34.5546875" customWidth="1"/>
    <col min="16130" max="16131" width="8.88671875" customWidth="1"/>
    <col min="16132" max="16132" width="2.109375" customWidth="1"/>
    <col min="16133" max="16133" width="8.109375" customWidth="1"/>
    <col min="16134" max="16134" width="8.88671875" customWidth="1"/>
    <col min="16135" max="16135" width="2.109375" customWidth="1"/>
    <col min="16136" max="16136" width="9" customWidth="1"/>
    <col min="16137" max="16137" width="10.109375" customWidth="1"/>
    <col min="16138" max="16138" width="2.109375" customWidth="1"/>
    <col min="16139" max="16139" width="8" customWidth="1"/>
    <col min="16140" max="16140" width="8.88671875" customWidth="1"/>
    <col min="16141" max="16141" width="2.109375" customWidth="1"/>
  </cols>
  <sheetData>
    <row r="1" spans="1:13">
      <c r="A1" s="11" t="s">
        <v>126</v>
      </c>
    </row>
    <row r="2" spans="1:13">
      <c r="A2" s="11" t="s">
        <v>316</v>
      </c>
    </row>
    <row r="3" spans="1:13" ht="6.75" customHeight="1"/>
    <row r="4" spans="1:13">
      <c r="A4" s="11" t="s">
        <v>317</v>
      </c>
    </row>
    <row r="5" spans="1:13" ht="8.25" customHeight="1" thickBot="1">
      <c r="B5" s="103"/>
      <c r="C5" s="104"/>
      <c r="D5" s="104"/>
      <c r="E5" s="103"/>
      <c r="F5" s="105"/>
      <c r="G5" s="104"/>
      <c r="H5" s="106"/>
      <c r="I5" s="105"/>
      <c r="J5" s="104"/>
      <c r="K5" s="104"/>
      <c r="L5" s="104"/>
      <c r="M5" s="104"/>
    </row>
    <row r="6" spans="1:13" ht="9" customHeight="1">
      <c r="A6" s="44"/>
      <c r="B6" s="45"/>
      <c r="C6" s="44"/>
      <c r="D6" s="44"/>
      <c r="E6" s="45"/>
      <c r="F6" s="46"/>
      <c r="G6" s="44"/>
      <c r="H6" s="107"/>
      <c r="I6" s="46"/>
      <c r="J6" s="44"/>
      <c r="K6" s="44"/>
      <c r="L6" s="44"/>
      <c r="M6" s="44"/>
    </row>
    <row r="7" spans="1:13" ht="12" customHeight="1">
      <c r="A7" s="11" t="s">
        <v>36</v>
      </c>
      <c r="B7" s="48" t="s">
        <v>318</v>
      </c>
      <c r="C7" s="48"/>
      <c r="E7" s="48" t="s">
        <v>319</v>
      </c>
      <c r="F7" s="48"/>
      <c r="H7" s="108" t="s">
        <v>320</v>
      </c>
      <c r="I7" s="108"/>
      <c r="K7" s="50" t="s">
        <v>321</v>
      </c>
      <c r="L7" s="50"/>
    </row>
    <row r="8" spans="1:13" ht="11.1" customHeight="1">
      <c r="A8" s="11" t="s">
        <v>322</v>
      </c>
      <c r="B8" s="52" t="s">
        <v>137</v>
      </c>
      <c r="C8" s="55" t="s">
        <v>138</v>
      </c>
      <c r="D8" s="43"/>
      <c r="E8" s="52" t="s">
        <v>137</v>
      </c>
      <c r="F8" s="53" t="s">
        <v>138</v>
      </c>
      <c r="G8" s="43"/>
      <c r="H8" s="109" t="s">
        <v>137</v>
      </c>
      <c r="I8" s="53" t="s">
        <v>138</v>
      </c>
      <c r="J8" s="43"/>
      <c r="K8" s="54" t="s">
        <v>137</v>
      </c>
      <c r="L8" s="55" t="s">
        <v>138</v>
      </c>
      <c r="M8" s="43"/>
    </row>
    <row r="9" spans="1:13" ht="11.1" customHeight="1" thickBot="1">
      <c r="A9" s="56"/>
      <c r="B9" s="80"/>
      <c r="C9" s="59"/>
      <c r="D9" s="59"/>
      <c r="E9" s="80"/>
      <c r="F9" s="58"/>
      <c r="G9" s="59"/>
      <c r="H9" s="110"/>
      <c r="I9" s="58"/>
      <c r="J9" s="59"/>
      <c r="K9" s="84"/>
      <c r="L9" s="59"/>
      <c r="M9" s="59"/>
    </row>
    <row r="10" spans="1:13" ht="8.25" customHeight="1">
      <c r="I10" s="26"/>
    </row>
    <row r="11" spans="1:13" ht="12.9" customHeight="1">
      <c r="A11" s="16" t="s">
        <v>139</v>
      </c>
      <c r="B11" s="61">
        <f>IF(A11&lt;&gt;"",E11+H11+K11,"")</f>
        <v>1403</v>
      </c>
      <c r="C11" s="111">
        <f>IF(B11&lt;&gt;"",F11+I11+L11,"")</f>
        <v>100</v>
      </c>
      <c r="D11" s="16"/>
      <c r="E11" s="61">
        <f>SUM(E13+E184)</f>
        <v>1376</v>
      </c>
      <c r="F11" s="62">
        <f>IF($A11&lt;&gt;"",E11/$B11*100,"")</f>
        <v>98.075552387740558</v>
      </c>
      <c r="G11" s="16"/>
      <c r="H11" s="63">
        <f>SUM(H13+H184)</f>
        <v>21</v>
      </c>
      <c r="I11" s="62">
        <f>IF($A11&lt;&gt;"",H11/$B11*100,"")</f>
        <v>1.4967925873129011</v>
      </c>
      <c r="J11" s="16"/>
      <c r="K11" s="63">
        <f>SUM(K13+K184)</f>
        <v>6</v>
      </c>
      <c r="L11" s="62">
        <f>IF($A11&lt;&gt;"",K11/$B11*100,"")</f>
        <v>0.42765502494654317</v>
      </c>
    </row>
    <row r="12" spans="1:13" ht="13.5" customHeight="1">
      <c r="B12" s="64" t="str">
        <f t="shared" ref="B12:B75" si="0">IF(A12&lt;&gt;"",E12+H12+K12,"")</f>
        <v/>
      </c>
      <c r="C12" s="37"/>
      <c r="H12" s="65"/>
      <c r="K12" s="65"/>
      <c r="L12" s="37" t="str">
        <f t="shared" ref="L12:L75" si="1">IF($A12&lt;&gt;"",K12/$B12*100,"")</f>
        <v/>
      </c>
    </row>
    <row r="13" spans="1:13" ht="12.9" customHeight="1">
      <c r="A13" s="16" t="s">
        <v>45</v>
      </c>
      <c r="B13" s="61">
        <f t="shared" si="0"/>
        <v>1300</v>
      </c>
      <c r="C13" s="62">
        <f t="shared" ref="C13:C77" si="2">IF(A13&lt;&gt;0,B13/$B$11*100,"")</f>
        <v>92.658588738417677</v>
      </c>
      <c r="D13" s="16"/>
      <c r="E13" s="66">
        <f>SUM(E15+E99+E178)</f>
        <v>1274</v>
      </c>
      <c r="F13" s="62">
        <f t="shared" ref="F13:F76" si="3">IF($A13&lt;&gt;"",E13/$B13*100,"")</f>
        <v>98</v>
      </c>
      <c r="G13" s="16"/>
      <c r="H13" s="66">
        <f>SUM(H15+H99+H178)</f>
        <v>21</v>
      </c>
      <c r="I13" s="62">
        <f t="shared" ref="I13:I76" si="4">IF($A13&lt;&gt;"",H13/$B13*100,"")</f>
        <v>1.6153846153846154</v>
      </c>
      <c r="J13" s="16"/>
      <c r="K13" s="66">
        <f>SUM(K15+K99+K178)</f>
        <v>5</v>
      </c>
      <c r="L13" s="62">
        <f t="shared" si="1"/>
        <v>0.38461538461538464</v>
      </c>
    </row>
    <row r="14" spans="1:13" ht="7.5" customHeight="1">
      <c r="B14" s="64" t="str">
        <f t="shared" si="0"/>
        <v/>
      </c>
      <c r="C14" s="37" t="str">
        <f t="shared" si="2"/>
        <v/>
      </c>
      <c r="F14" s="37" t="str">
        <f t="shared" si="3"/>
        <v/>
      </c>
      <c r="I14" s="37" t="str">
        <f t="shared" si="4"/>
        <v/>
      </c>
      <c r="L14" s="37" t="str">
        <f t="shared" si="1"/>
        <v/>
      </c>
    </row>
    <row r="15" spans="1:13" ht="12.9" customHeight="1">
      <c r="A15" s="16" t="s">
        <v>140</v>
      </c>
      <c r="B15" s="61">
        <f t="shared" si="0"/>
        <v>304</v>
      </c>
      <c r="C15" s="62">
        <f t="shared" si="2"/>
        <v>21.66785459729152</v>
      </c>
      <c r="D15" s="16"/>
      <c r="E15" s="66">
        <f>SUM(E17+E28+E36+E64+E77+E89+E96+E97)</f>
        <v>294</v>
      </c>
      <c r="F15" s="62">
        <f t="shared" si="3"/>
        <v>96.710526315789465</v>
      </c>
      <c r="G15" s="16"/>
      <c r="H15" s="66">
        <f>SUM(H17+H28+H36+H64+H77+H89+H96+H97)</f>
        <v>7</v>
      </c>
      <c r="I15" s="62">
        <f t="shared" si="4"/>
        <v>2.3026315789473681</v>
      </c>
      <c r="J15" s="16"/>
      <c r="K15" s="66">
        <f>SUM(K17+K28+K36+K64+K77+K89+K96+K97)</f>
        <v>3</v>
      </c>
      <c r="L15" s="62">
        <f t="shared" si="1"/>
        <v>0.98684210526315785</v>
      </c>
    </row>
    <row r="16" spans="1:13" ht="7.5" customHeight="1">
      <c r="B16" s="64" t="str">
        <f t="shared" si="0"/>
        <v/>
      </c>
      <c r="C16" s="37" t="str">
        <f t="shared" si="2"/>
        <v/>
      </c>
      <c r="F16" s="37" t="str">
        <f t="shared" si="3"/>
        <v/>
      </c>
      <c r="I16" s="37" t="str">
        <f t="shared" si="4"/>
        <v/>
      </c>
      <c r="L16" s="37" t="str">
        <f t="shared" si="1"/>
        <v/>
      </c>
    </row>
    <row r="17" spans="1:12" ht="12.9" customHeight="1">
      <c r="A17" s="16" t="s">
        <v>141</v>
      </c>
      <c r="B17" s="61">
        <f t="shared" si="0"/>
        <v>26</v>
      </c>
      <c r="C17" s="62">
        <f t="shared" si="2"/>
        <v>1.8531717747683536</v>
      </c>
      <c r="D17" s="16"/>
      <c r="E17" s="63">
        <f>SUM(E18+E24)</f>
        <v>26</v>
      </c>
      <c r="F17" s="62">
        <f t="shared" si="3"/>
        <v>100</v>
      </c>
      <c r="G17" s="16"/>
      <c r="H17" s="66">
        <f>SUM(H18+H24)</f>
        <v>0</v>
      </c>
      <c r="I17" s="62">
        <f t="shared" si="4"/>
        <v>0</v>
      </c>
      <c r="J17" s="16"/>
      <c r="K17" s="16">
        <f>SUM(K18+K24)</f>
        <v>0</v>
      </c>
      <c r="L17" s="62">
        <f t="shared" si="1"/>
        <v>0</v>
      </c>
    </row>
    <row r="18" spans="1:12" ht="12.9" customHeight="1">
      <c r="A18" s="11" t="s">
        <v>142</v>
      </c>
      <c r="B18" s="64">
        <f t="shared" si="0"/>
        <v>1</v>
      </c>
      <c r="C18" s="37">
        <f t="shared" si="2"/>
        <v>7.1275837491090524E-2</v>
      </c>
      <c r="E18" s="65">
        <f>SUM(E19:E22)</f>
        <v>1</v>
      </c>
      <c r="F18" s="37">
        <f t="shared" si="3"/>
        <v>100</v>
      </c>
      <c r="H18" s="65">
        <f>SUM(H19:H22)</f>
        <v>0</v>
      </c>
      <c r="I18" s="37">
        <f t="shared" si="4"/>
        <v>0</v>
      </c>
      <c r="K18" s="65">
        <f>SUM(K19:K22)</f>
        <v>0</v>
      </c>
      <c r="L18" s="37">
        <f t="shared" si="1"/>
        <v>0</v>
      </c>
    </row>
    <row r="19" spans="1:12" ht="12.9" hidden="1" customHeight="1">
      <c r="A19" s="11" t="s">
        <v>323</v>
      </c>
      <c r="B19" s="64">
        <f t="shared" si="0"/>
        <v>0</v>
      </c>
      <c r="C19" s="37">
        <f t="shared" si="2"/>
        <v>0</v>
      </c>
      <c r="F19" s="37" t="e">
        <f t="shared" si="3"/>
        <v>#DIV/0!</v>
      </c>
      <c r="I19" s="37" t="e">
        <f t="shared" si="4"/>
        <v>#DIV/0!</v>
      </c>
      <c r="L19" s="37" t="e">
        <f t="shared" si="1"/>
        <v>#DIV/0!</v>
      </c>
    </row>
    <row r="20" spans="1:12" ht="12.9" customHeight="1">
      <c r="A20" s="11" t="s">
        <v>144</v>
      </c>
      <c r="B20" s="64">
        <f t="shared" si="0"/>
        <v>1</v>
      </c>
      <c r="C20" s="37">
        <f t="shared" si="2"/>
        <v>7.1275837491090524E-2</v>
      </c>
      <c r="E20" s="38">
        <v>1</v>
      </c>
      <c r="F20" s="37">
        <f t="shared" si="3"/>
        <v>100</v>
      </c>
      <c r="G20" s="38"/>
      <c r="H20" s="38">
        <v>0</v>
      </c>
      <c r="I20" s="37">
        <f t="shared" si="4"/>
        <v>0</v>
      </c>
      <c r="J20" s="38"/>
      <c r="K20" s="38">
        <v>0</v>
      </c>
      <c r="L20" s="37">
        <f t="shared" si="1"/>
        <v>0</v>
      </c>
    </row>
    <row r="21" spans="1:12" ht="12.9" hidden="1" customHeight="1">
      <c r="A21" s="11" t="s">
        <v>145</v>
      </c>
      <c r="B21" s="64">
        <f t="shared" si="0"/>
        <v>0</v>
      </c>
      <c r="C21" s="37">
        <f t="shared" si="2"/>
        <v>0</v>
      </c>
      <c r="E21" s="38"/>
      <c r="F21" s="37" t="e">
        <f t="shared" si="3"/>
        <v>#DIV/0!</v>
      </c>
      <c r="G21" s="38"/>
      <c r="H21" s="38"/>
      <c r="I21" s="37" t="e">
        <f t="shared" si="4"/>
        <v>#DIV/0!</v>
      </c>
      <c r="J21" s="38"/>
      <c r="K21" s="38"/>
      <c r="L21" s="37" t="e">
        <f t="shared" si="1"/>
        <v>#DIV/0!</v>
      </c>
    </row>
    <row r="22" spans="1:12" ht="12.9" hidden="1" customHeight="1">
      <c r="A22" s="11" t="s">
        <v>146</v>
      </c>
      <c r="B22" s="64">
        <f t="shared" si="0"/>
        <v>0</v>
      </c>
      <c r="C22" s="37">
        <f t="shared" si="2"/>
        <v>0</v>
      </c>
      <c r="E22" s="38"/>
      <c r="F22" s="37" t="e">
        <f t="shared" si="3"/>
        <v>#DIV/0!</v>
      </c>
      <c r="G22" s="38"/>
      <c r="H22" s="38">
        <v>0</v>
      </c>
      <c r="I22" s="37" t="e">
        <f t="shared" si="4"/>
        <v>#DIV/0!</v>
      </c>
      <c r="J22" s="38"/>
      <c r="K22" s="38">
        <v>0</v>
      </c>
      <c r="L22" s="37" t="e">
        <f t="shared" si="1"/>
        <v>#DIV/0!</v>
      </c>
    </row>
    <row r="23" spans="1:12" ht="6.75" customHeight="1">
      <c r="B23" s="64" t="str">
        <f t="shared" si="0"/>
        <v/>
      </c>
      <c r="C23" s="37" t="str">
        <f t="shared" si="2"/>
        <v/>
      </c>
      <c r="F23" s="37" t="str">
        <f t="shared" si="3"/>
        <v/>
      </c>
      <c r="I23" s="37" t="str">
        <f t="shared" si="4"/>
        <v/>
      </c>
      <c r="L23" s="37" t="str">
        <f t="shared" si="1"/>
        <v/>
      </c>
    </row>
    <row r="24" spans="1:12" ht="12.9" customHeight="1">
      <c r="A24" s="11" t="s">
        <v>147</v>
      </c>
      <c r="B24" s="64">
        <f t="shared" si="0"/>
        <v>25</v>
      </c>
      <c r="C24" s="37">
        <f t="shared" si="2"/>
        <v>1.7818959372772631</v>
      </c>
      <c r="E24">
        <f>SUM(E25:E26)</f>
        <v>25</v>
      </c>
      <c r="F24" s="37">
        <f t="shared" si="3"/>
        <v>100</v>
      </c>
      <c r="G24"/>
      <c r="H24">
        <f>SUM(H25:H26)</f>
        <v>0</v>
      </c>
      <c r="I24" s="37">
        <f t="shared" si="4"/>
        <v>0</v>
      </c>
      <c r="J24"/>
      <c r="K24">
        <f>SUM(K25:K26)</f>
        <v>0</v>
      </c>
      <c r="L24" s="37">
        <f t="shared" si="1"/>
        <v>0</v>
      </c>
    </row>
    <row r="25" spans="1:12" ht="12.9" customHeight="1">
      <c r="A25" s="11" t="s">
        <v>148</v>
      </c>
      <c r="B25" s="64">
        <f t="shared" si="0"/>
        <v>9</v>
      </c>
      <c r="C25" s="37">
        <f t="shared" si="2"/>
        <v>0.64148253741981476</v>
      </c>
      <c r="E25" s="38">
        <v>9</v>
      </c>
      <c r="F25" s="37">
        <f t="shared" si="3"/>
        <v>100</v>
      </c>
      <c r="G25" s="38"/>
      <c r="H25" s="38">
        <v>0</v>
      </c>
      <c r="I25" s="37">
        <f t="shared" si="4"/>
        <v>0</v>
      </c>
      <c r="J25" s="38"/>
      <c r="K25" s="38">
        <v>0</v>
      </c>
      <c r="L25" s="37">
        <f t="shared" si="1"/>
        <v>0</v>
      </c>
    </row>
    <row r="26" spans="1:12" ht="12.9" customHeight="1">
      <c r="A26" s="11" t="s">
        <v>150</v>
      </c>
      <c r="B26" s="64">
        <f t="shared" si="0"/>
        <v>16</v>
      </c>
      <c r="C26" s="37">
        <f t="shared" si="2"/>
        <v>1.1404133998574484</v>
      </c>
      <c r="E26" s="38">
        <v>16</v>
      </c>
      <c r="F26" s="37">
        <f t="shared" si="3"/>
        <v>100</v>
      </c>
      <c r="G26" s="38"/>
      <c r="H26" s="38">
        <v>0</v>
      </c>
      <c r="I26" s="37">
        <f t="shared" si="4"/>
        <v>0</v>
      </c>
      <c r="J26" s="38"/>
      <c r="K26" s="38">
        <v>0</v>
      </c>
      <c r="L26" s="37">
        <f t="shared" si="1"/>
        <v>0</v>
      </c>
    </row>
    <row r="27" spans="1:12" ht="7.5" customHeight="1">
      <c r="B27" s="64" t="str">
        <f t="shared" si="0"/>
        <v/>
      </c>
      <c r="C27" s="37" t="str">
        <f t="shared" si="2"/>
        <v/>
      </c>
      <c r="F27" s="37" t="str">
        <f t="shared" si="3"/>
        <v/>
      </c>
      <c r="I27" s="37" t="str">
        <f t="shared" si="4"/>
        <v/>
      </c>
      <c r="L27" s="37" t="str">
        <f t="shared" si="1"/>
        <v/>
      </c>
    </row>
    <row r="28" spans="1:12" ht="12.9" customHeight="1">
      <c r="A28" s="16" t="s">
        <v>151</v>
      </c>
      <c r="B28" s="61">
        <f t="shared" si="0"/>
        <v>69</v>
      </c>
      <c r="C28" s="62">
        <f t="shared" si="2"/>
        <v>4.918032786885246</v>
      </c>
      <c r="D28" s="16"/>
      <c r="E28" s="16">
        <f>SUM(E29)</f>
        <v>69</v>
      </c>
      <c r="F28" s="62">
        <f t="shared" si="3"/>
        <v>100</v>
      </c>
      <c r="G28" s="16"/>
      <c r="H28" s="67">
        <f>SUM(H29)</f>
        <v>0</v>
      </c>
      <c r="I28" s="37">
        <f t="shared" si="4"/>
        <v>0</v>
      </c>
      <c r="J28" s="16"/>
      <c r="K28" s="16">
        <f>SUM(K29)</f>
        <v>0</v>
      </c>
      <c r="L28" s="62">
        <f t="shared" si="1"/>
        <v>0</v>
      </c>
    </row>
    <row r="29" spans="1:12" ht="12.9" customHeight="1">
      <c r="A29" s="11" t="s">
        <v>152</v>
      </c>
      <c r="B29" s="64">
        <f t="shared" si="0"/>
        <v>69</v>
      </c>
      <c r="C29" s="37">
        <f t="shared" si="2"/>
        <v>4.918032786885246</v>
      </c>
      <c r="E29" s="11">
        <f>SUM(E30:E34)</f>
        <v>69</v>
      </c>
      <c r="F29" s="37">
        <f t="shared" si="3"/>
        <v>100</v>
      </c>
      <c r="H29" s="73">
        <f>SUM(H30:H34)</f>
        <v>0</v>
      </c>
      <c r="I29" s="37">
        <f t="shared" si="4"/>
        <v>0</v>
      </c>
      <c r="K29" s="11">
        <f>SUM(K30:K34)</f>
        <v>0</v>
      </c>
      <c r="L29" s="37">
        <f t="shared" si="1"/>
        <v>0</v>
      </c>
    </row>
    <row r="30" spans="1:12">
      <c r="A30" s="11" t="s">
        <v>153</v>
      </c>
      <c r="B30" s="64">
        <f t="shared" si="0"/>
        <v>37</v>
      </c>
      <c r="C30" s="37">
        <f t="shared" si="2"/>
        <v>2.6372059871703493</v>
      </c>
      <c r="E30" s="38">
        <v>37</v>
      </c>
      <c r="F30" s="37">
        <f t="shared" si="3"/>
        <v>100</v>
      </c>
      <c r="G30" s="38"/>
      <c r="H30" s="38">
        <v>0</v>
      </c>
      <c r="I30" s="37">
        <f t="shared" si="4"/>
        <v>0</v>
      </c>
      <c r="J30" s="38"/>
      <c r="K30" s="38">
        <v>0</v>
      </c>
      <c r="L30" s="37">
        <f t="shared" si="1"/>
        <v>0</v>
      </c>
    </row>
    <row r="31" spans="1:12">
      <c r="A31" s="11" t="s">
        <v>154</v>
      </c>
      <c r="B31" s="64">
        <f t="shared" si="0"/>
        <v>7</v>
      </c>
      <c r="C31" s="37">
        <f t="shared" si="2"/>
        <v>0.49893086243763368</v>
      </c>
      <c r="E31" s="38">
        <v>7</v>
      </c>
      <c r="F31" s="37">
        <f t="shared" si="3"/>
        <v>100</v>
      </c>
      <c r="G31" s="38"/>
      <c r="H31" s="38">
        <v>0</v>
      </c>
      <c r="I31" s="37">
        <f t="shared" si="4"/>
        <v>0</v>
      </c>
      <c r="J31" s="38"/>
      <c r="K31" s="38">
        <v>0</v>
      </c>
      <c r="L31" s="37">
        <f t="shared" si="1"/>
        <v>0</v>
      </c>
    </row>
    <row r="32" spans="1:12">
      <c r="A32" s="11" t="s">
        <v>155</v>
      </c>
      <c r="B32" s="64">
        <f t="shared" si="0"/>
        <v>3</v>
      </c>
      <c r="C32" s="37">
        <f t="shared" si="2"/>
        <v>0.21382751247327159</v>
      </c>
      <c r="E32" s="38">
        <v>3</v>
      </c>
      <c r="F32" s="37">
        <f t="shared" si="3"/>
        <v>100</v>
      </c>
      <c r="G32" s="38"/>
      <c r="H32" s="38">
        <v>0</v>
      </c>
      <c r="I32" s="37">
        <f t="shared" si="4"/>
        <v>0</v>
      </c>
      <c r="J32" s="38"/>
      <c r="K32" s="38">
        <v>0</v>
      </c>
      <c r="L32" s="37">
        <f t="shared" si="1"/>
        <v>0</v>
      </c>
    </row>
    <row r="33" spans="1:12" hidden="1">
      <c r="A33" s="11" t="s">
        <v>156</v>
      </c>
      <c r="B33" s="64">
        <f t="shared" si="0"/>
        <v>0</v>
      </c>
      <c r="C33" s="37">
        <f t="shared" si="2"/>
        <v>0</v>
      </c>
      <c r="E33" s="38"/>
      <c r="F33" s="37" t="e">
        <f t="shared" si="3"/>
        <v>#DIV/0!</v>
      </c>
      <c r="G33" s="38"/>
      <c r="H33" s="38"/>
      <c r="I33" s="37" t="e">
        <f t="shared" si="4"/>
        <v>#DIV/0!</v>
      </c>
      <c r="J33" s="38"/>
      <c r="K33" s="38"/>
      <c r="L33" s="37" t="e">
        <f t="shared" si="1"/>
        <v>#DIV/0!</v>
      </c>
    </row>
    <row r="34" spans="1:12">
      <c r="A34" s="11" t="s">
        <v>157</v>
      </c>
      <c r="B34" s="64">
        <f t="shared" si="0"/>
        <v>22</v>
      </c>
      <c r="C34" s="37">
        <f t="shared" si="2"/>
        <v>1.5680684248039916</v>
      </c>
      <c r="E34" s="38">
        <v>22</v>
      </c>
      <c r="F34" s="37">
        <f t="shared" si="3"/>
        <v>100</v>
      </c>
      <c r="G34" s="38"/>
      <c r="H34" s="38">
        <v>0</v>
      </c>
      <c r="I34" s="37">
        <f t="shared" si="4"/>
        <v>0</v>
      </c>
      <c r="J34" s="38"/>
      <c r="K34" s="38">
        <v>0</v>
      </c>
      <c r="L34" s="37">
        <f t="shared" si="1"/>
        <v>0</v>
      </c>
    </row>
    <row r="35" spans="1:12" ht="6" customHeight="1">
      <c r="B35" s="64" t="str">
        <f t="shared" si="0"/>
        <v/>
      </c>
      <c r="C35" s="37" t="str">
        <f t="shared" si="2"/>
        <v/>
      </c>
      <c r="E35" s="11"/>
      <c r="F35" s="37" t="str">
        <f t="shared" si="3"/>
        <v/>
      </c>
      <c r="H35" s="73"/>
      <c r="I35" s="37" t="str">
        <f t="shared" si="4"/>
        <v/>
      </c>
      <c r="L35" s="37" t="str">
        <f t="shared" si="1"/>
        <v/>
      </c>
    </row>
    <row r="36" spans="1:12" ht="12.9" customHeight="1">
      <c r="A36" s="16" t="s">
        <v>158</v>
      </c>
      <c r="B36" s="61">
        <f t="shared" si="0"/>
        <v>50</v>
      </c>
      <c r="C36" s="62">
        <f t="shared" si="2"/>
        <v>3.5637918745545263</v>
      </c>
      <c r="D36" s="16"/>
      <c r="E36" s="16">
        <f>SUM(E37+E43+E54+E56)</f>
        <v>50</v>
      </c>
      <c r="F36" s="62">
        <f t="shared" si="3"/>
        <v>100</v>
      </c>
      <c r="G36" s="16"/>
      <c r="H36" s="16">
        <f>SUM(H37+H43+H54+H56)</f>
        <v>0</v>
      </c>
      <c r="I36" s="37">
        <f t="shared" si="4"/>
        <v>0</v>
      </c>
      <c r="J36" s="16"/>
      <c r="K36" s="16">
        <f>SUM(K37+K43+K54+K56)</f>
        <v>0</v>
      </c>
      <c r="L36" s="62">
        <f t="shared" si="1"/>
        <v>0</v>
      </c>
    </row>
    <row r="37" spans="1:12" ht="12.9" customHeight="1">
      <c r="A37" s="11" t="s">
        <v>159</v>
      </c>
      <c r="B37" s="64">
        <f t="shared" si="0"/>
        <v>13</v>
      </c>
      <c r="C37" s="37">
        <f t="shared" si="2"/>
        <v>0.9265858873841768</v>
      </c>
      <c r="E37" s="11">
        <f>SUM(E38:E41)</f>
        <v>13</v>
      </c>
      <c r="F37" s="37">
        <f t="shared" si="3"/>
        <v>100</v>
      </c>
      <c r="H37" s="11">
        <f>SUM(H38:H41)</f>
        <v>0</v>
      </c>
      <c r="I37" s="37">
        <f t="shared" si="4"/>
        <v>0</v>
      </c>
      <c r="K37" s="11">
        <f>SUM(K38:K41)</f>
        <v>0</v>
      </c>
      <c r="L37" s="37">
        <f t="shared" si="1"/>
        <v>0</v>
      </c>
    </row>
    <row r="38" spans="1:12" ht="12.9" customHeight="1">
      <c r="A38" s="11" t="s">
        <v>161</v>
      </c>
      <c r="B38" s="64">
        <f t="shared" si="0"/>
        <v>4</v>
      </c>
      <c r="C38" s="37">
        <f t="shared" si="2"/>
        <v>0.2851033499643621</v>
      </c>
      <c r="E38" s="38">
        <v>4</v>
      </c>
      <c r="F38" s="37">
        <f t="shared" si="3"/>
        <v>100</v>
      </c>
      <c r="G38" s="38"/>
      <c r="H38" s="38">
        <v>0</v>
      </c>
      <c r="I38" s="37">
        <f t="shared" si="4"/>
        <v>0</v>
      </c>
      <c r="J38" s="38"/>
      <c r="K38" s="38">
        <v>0</v>
      </c>
      <c r="L38" s="37">
        <f t="shared" si="1"/>
        <v>0</v>
      </c>
    </row>
    <row r="39" spans="1:12" ht="12.9" customHeight="1">
      <c r="A39" s="11" t="s">
        <v>162</v>
      </c>
      <c r="B39" s="64">
        <f t="shared" si="0"/>
        <v>5</v>
      </c>
      <c r="C39" s="37">
        <f t="shared" si="2"/>
        <v>0.35637918745545261</v>
      </c>
      <c r="E39" s="38">
        <v>5</v>
      </c>
      <c r="F39" s="37">
        <f t="shared" si="3"/>
        <v>100</v>
      </c>
      <c r="G39" s="38"/>
      <c r="H39" s="38">
        <v>0</v>
      </c>
      <c r="I39" s="37">
        <f t="shared" si="4"/>
        <v>0</v>
      </c>
      <c r="J39" s="38"/>
      <c r="K39" s="38">
        <v>0</v>
      </c>
      <c r="L39" s="37">
        <f t="shared" si="1"/>
        <v>0</v>
      </c>
    </row>
    <row r="40" spans="1:12" ht="12.9" customHeight="1">
      <c r="A40" s="11" t="s">
        <v>324</v>
      </c>
      <c r="B40" s="64">
        <f t="shared" si="0"/>
        <v>2</v>
      </c>
      <c r="C40" s="37">
        <f t="shared" si="2"/>
        <v>0.14255167498218105</v>
      </c>
      <c r="E40" s="38">
        <v>2</v>
      </c>
      <c r="F40" s="37">
        <f t="shared" si="3"/>
        <v>100</v>
      </c>
      <c r="G40" s="38"/>
      <c r="H40" s="38">
        <v>0</v>
      </c>
      <c r="I40" s="37">
        <f t="shared" si="4"/>
        <v>0</v>
      </c>
      <c r="J40" s="38"/>
      <c r="K40" s="38">
        <v>0</v>
      </c>
      <c r="L40" s="37">
        <f t="shared" si="1"/>
        <v>0</v>
      </c>
    </row>
    <row r="41" spans="1:12" ht="12.9" customHeight="1">
      <c r="A41" s="11" t="s">
        <v>164</v>
      </c>
      <c r="B41" s="64">
        <f t="shared" si="0"/>
        <v>2</v>
      </c>
      <c r="C41" s="37">
        <f t="shared" si="2"/>
        <v>0.14255167498218105</v>
      </c>
      <c r="E41" s="38">
        <v>2</v>
      </c>
      <c r="F41" s="37">
        <f t="shared" si="3"/>
        <v>100</v>
      </c>
      <c r="G41" s="38"/>
      <c r="H41" s="38">
        <v>0</v>
      </c>
      <c r="I41" s="37">
        <f t="shared" si="4"/>
        <v>0</v>
      </c>
      <c r="J41" s="38"/>
      <c r="K41" s="38">
        <v>0</v>
      </c>
      <c r="L41" s="37">
        <f t="shared" si="1"/>
        <v>0</v>
      </c>
    </row>
    <row r="42" spans="1:12" ht="6.75" customHeight="1">
      <c r="B42" s="64" t="str">
        <f t="shared" si="0"/>
        <v/>
      </c>
      <c r="C42" s="37" t="str">
        <f t="shared" si="2"/>
        <v/>
      </c>
      <c r="E42" s="11"/>
      <c r="F42" s="37" t="str">
        <f t="shared" si="3"/>
        <v/>
      </c>
      <c r="H42" s="73"/>
      <c r="I42" s="37" t="str">
        <f t="shared" si="4"/>
        <v/>
      </c>
      <c r="L42" s="37" t="str">
        <f t="shared" si="1"/>
        <v/>
      </c>
    </row>
    <row r="43" spans="1:12" ht="12.9" customHeight="1">
      <c r="A43" s="11" t="s">
        <v>166</v>
      </c>
      <c r="B43" s="64">
        <f t="shared" si="0"/>
        <v>27</v>
      </c>
      <c r="C43" s="37">
        <f t="shared" si="2"/>
        <v>1.9244476122594441</v>
      </c>
      <c r="E43" s="11">
        <f>SUM(E44:E52)</f>
        <v>27</v>
      </c>
      <c r="F43" s="37">
        <f t="shared" si="3"/>
        <v>100</v>
      </c>
      <c r="H43" s="73">
        <f>SUM(H44:H52)</f>
        <v>0</v>
      </c>
      <c r="I43" s="37">
        <f t="shared" si="4"/>
        <v>0</v>
      </c>
      <c r="K43" s="11">
        <f>SUM(K44:K52)</f>
        <v>0</v>
      </c>
      <c r="L43" s="37">
        <f t="shared" si="1"/>
        <v>0</v>
      </c>
    </row>
    <row r="44" spans="1:12" ht="12.9" hidden="1" customHeight="1">
      <c r="A44" s="11" t="s">
        <v>167</v>
      </c>
      <c r="B44" s="64">
        <f t="shared" si="0"/>
        <v>0</v>
      </c>
      <c r="C44" s="37">
        <f t="shared" si="2"/>
        <v>0</v>
      </c>
      <c r="E44" s="38">
        <v>0</v>
      </c>
      <c r="F44" s="37" t="e">
        <f t="shared" si="3"/>
        <v>#DIV/0!</v>
      </c>
      <c r="G44" s="38"/>
      <c r="H44" s="38">
        <v>0</v>
      </c>
      <c r="I44" s="37" t="e">
        <f t="shared" si="4"/>
        <v>#DIV/0!</v>
      </c>
      <c r="J44" s="38"/>
      <c r="K44" s="38">
        <v>0</v>
      </c>
      <c r="L44" s="37" t="e">
        <f t="shared" si="1"/>
        <v>#DIV/0!</v>
      </c>
    </row>
    <row r="45" spans="1:12" ht="12.9" hidden="1" customHeight="1">
      <c r="A45" s="11" t="s">
        <v>325</v>
      </c>
      <c r="B45" s="64">
        <f t="shared" si="0"/>
        <v>0</v>
      </c>
      <c r="C45" s="37">
        <f t="shared" si="2"/>
        <v>0</v>
      </c>
      <c r="E45" s="38"/>
      <c r="F45" s="37" t="e">
        <f t="shared" si="3"/>
        <v>#DIV/0!</v>
      </c>
      <c r="G45" s="38"/>
      <c r="H45" s="38"/>
      <c r="I45" s="37" t="e">
        <f t="shared" si="4"/>
        <v>#DIV/0!</v>
      </c>
      <c r="J45" s="38"/>
      <c r="K45" s="38"/>
      <c r="L45" s="37" t="e">
        <f t="shared" si="1"/>
        <v>#DIV/0!</v>
      </c>
    </row>
    <row r="46" spans="1:12" ht="12.9" customHeight="1">
      <c r="A46" s="11" t="s">
        <v>169</v>
      </c>
      <c r="B46" s="64">
        <f t="shared" si="0"/>
        <v>3</v>
      </c>
      <c r="C46" s="37">
        <f t="shared" si="2"/>
        <v>0.21382751247327159</v>
      </c>
      <c r="E46" s="38">
        <v>3</v>
      </c>
      <c r="F46" s="37">
        <f t="shared" si="3"/>
        <v>100</v>
      </c>
      <c r="G46" s="38"/>
      <c r="H46" s="38">
        <v>0</v>
      </c>
      <c r="I46" s="37">
        <f t="shared" si="4"/>
        <v>0</v>
      </c>
      <c r="J46" s="38"/>
      <c r="K46" s="38">
        <v>0</v>
      </c>
      <c r="L46" s="37">
        <f t="shared" si="1"/>
        <v>0</v>
      </c>
    </row>
    <row r="47" spans="1:12" ht="12.9" hidden="1" customHeight="1">
      <c r="A47" s="11" t="s">
        <v>170</v>
      </c>
      <c r="B47" s="64">
        <f t="shared" si="0"/>
        <v>0</v>
      </c>
      <c r="C47" s="37">
        <f t="shared" si="2"/>
        <v>0</v>
      </c>
      <c r="E47" s="38"/>
      <c r="F47" s="37" t="e">
        <f t="shared" si="3"/>
        <v>#DIV/0!</v>
      </c>
      <c r="G47" s="38"/>
      <c r="H47" s="38"/>
      <c r="I47" s="37" t="e">
        <f t="shared" si="4"/>
        <v>#DIV/0!</v>
      </c>
      <c r="J47" s="38"/>
      <c r="K47" s="38"/>
      <c r="L47" s="37" t="e">
        <f t="shared" si="1"/>
        <v>#DIV/0!</v>
      </c>
    </row>
    <row r="48" spans="1:12" ht="12.9" customHeight="1">
      <c r="A48" s="11" t="s">
        <v>171</v>
      </c>
      <c r="B48" s="64">
        <f t="shared" si="0"/>
        <v>1</v>
      </c>
      <c r="C48" s="37">
        <f t="shared" si="2"/>
        <v>7.1275837491090524E-2</v>
      </c>
      <c r="E48" s="38">
        <v>1</v>
      </c>
      <c r="F48" s="37">
        <f t="shared" si="3"/>
        <v>100</v>
      </c>
      <c r="G48" s="38"/>
      <c r="H48" s="38">
        <v>0</v>
      </c>
      <c r="I48" s="37">
        <f t="shared" si="4"/>
        <v>0</v>
      </c>
      <c r="J48" s="38"/>
      <c r="K48" s="38">
        <v>0</v>
      </c>
      <c r="L48" s="37">
        <f t="shared" si="1"/>
        <v>0</v>
      </c>
    </row>
    <row r="49" spans="1:12" ht="12.9" hidden="1" customHeight="1">
      <c r="A49" s="11" t="s">
        <v>172</v>
      </c>
      <c r="B49" s="64">
        <f t="shared" si="0"/>
        <v>0</v>
      </c>
      <c r="C49" s="37">
        <f t="shared" si="2"/>
        <v>0</v>
      </c>
      <c r="E49" s="38"/>
      <c r="F49" s="37" t="e">
        <f t="shared" si="3"/>
        <v>#DIV/0!</v>
      </c>
      <c r="G49" s="38"/>
      <c r="H49" s="38"/>
      <c r="I49" s="37" t="e">
        <f t="shared" si="4"/>
        <v>#DIV/0!</v>
      </c>
      <c r="J49" s="38"/>
      <c r="K49" s="38"/>
      <c r="L49" s="37" t="e">
        <f t="shared" si="1"/>
        <v>#DIV/0!</v>
      </c>
    </row>
    <row r="50" spans="1:12" ht="12.9" customHeight="1">
      <c r="A50" s="11" t="s">
        <v>173</v>
      </c>
      <c r="B50" s="64">
        <f t="shared" si="0"/>
        <v>16</v>
      </c>
      <c r="C50" s="37">
        <f t="shared" si="2"/>
        <v>1.1404133998574484</v>
      </c>
      <c r="E50" s="38">
        <v>16</v>
      </c>
      <c r="F50" s="37">
        <f t="shared" si="3"/>
        <v>100</v>
      </c>
      <c r="G50" s="38"/>
      <c r="H50" s="38">
        <v>0</v>
      </c>
      <c r="I50" s="37">
        <f t="shared" si="4"/>
        <v>0</v>
      </c>
      <c r="J50" s="38"/>
      <c r="K50" s="38">
        <v>0</v>
      </c>
      <c r="L50" s="37">
        <f t="shared" si="1"/>
        <v>0</v>
      </c>
    </row>
    <row r="51" spans="1:12" ht="12.9" customHeight="1">
      <c r="A51" s="11" t="s">
        <v>174</v>
      </c>
      <c r="B51" s="64">
        <f t="shared" si="0"/>
        <v>2</v>
      </c>
      <c r="C51" s="37">
        <f t="shared" si="2"/>
        <v>0.14255167498218105</v>
      </c>
      <c r="E51" s="38">
        <v>2</v>
      </c>
      <c r="F51" s="37">
        <f t="shared" si="3"/>
        <v>100</v>
      </c>
      <c r="G51" s="38"/>
      <c r="H51" s="38">
        <v>0</v>
      </c>
      <c r="I51" s="37">
        <f t="shared" si="4"/>
        <v>0</v>
      </c>
      <c r="J51" s="38"/>
      <c r="K51" s="38">
        <v>0</v>
      </c>
      <c r="L51" s="37">
        <f t="shared" si="1"/>
        <v>0</v>
      </c>
    </row>
    <row r="52" spans="1:12" ht="12.9" customHeight="1">
      <c r="A52" s="11" t="s">
        <v>175</v>
      </c>
      <c r="B52" s="64">
        <f t="shared" si="0"/>
        <v>5</v>
      </c>
      <c r="C52" s="37">
        <f t="shared" si="2"/>
        <v>0.35637918745545261</v>
      </c>
      <c r="E52" s="38">
        <v>5</v>
      </c>
      <c r="F52" s="37">
        <f t="shared" si="3"/>
        <v>100</v>
      </c>
      <c r="G52" s="38"/>
      <c r="H52" s="38">
        <v>0</v>
      </c>
      <c r="I52" s="37">
        <f t="shared" si="4"/>
        <v>0</v>
      </c>
      <c r="J52" s="38"/>
      <c r="K52" s="38">
        <v>0</v>
      </c>
      <c r="L52" s="37">
        <f t="shared" si="1"/>
        <v>0</v>
      </c>
    </row>
    <row r="53" spans="1:12" ht="6.75" hidden="1" customHeight="1">
      <c r="B53" s="64" t="str">
        <f t="shared" si="0"/>
        <v/>
      </c>
      <c r="C53" s="37" t="str">
        <f t="shared" si="2"/>
        <v/>
      </c>
      <c r="E53" s="11"/>
      <c r="F53" s="37" t="str">
        <f t="shared" si="3"/>
        <v/>
      </c>
      <c r="H53" s="73"/>
      <c r="I53" s="37" t="str">
        <f t="shared" si="4"/>
        <v/>
      </c>
      <c r="L53" s="37" t="str">
        <f t="shared" si="1"/>
        <v/>
      </c>
    </row>
    <row r="54" spans="1:12" ht="12.9" hidden="1" customHeight="1">
      <c r="A54" s="11" t="s">
        <v>165</v>
      </c>
      <c r="B54" s="64">
        <f t="shared" si="0"/>
        <v>0</v>
      </c>
      <c r="C54" s="37">
        <f t="shared" si="2"/>
        <v>0</v>
      </c>
      <c r="E54" s="11"/>
      <c r="F54" s="37" t="e">
        <f t="shared" si="3"/>
        <v>#DIV/0!</v>
      </c>
      <c r="H54" s="73"/>
      <c r="I54" s="37" t="e">
        <f t="shared" si="4"/>
        <v>#DIV/0!</v>
      </c>
      <c r="L54" s="37" t="e">
        <f t="shared" si="1"/>
        <v>#DIV/0!</v>
      </c>
    </row>
    <row r="55" spans="1:12" ht="6.75" customHeight="1">
      <c r="B55" s="64" t="str">
        <f t="shared" si="0"/>
        <v/>
      </c>
      <c r="C55" s="37" t="str">
        <f t="shared" si="2"/>
        <v/>
      </c>
      <c r="E55" s="11"/>
      <c r="F55" s="37" t="str">
        <f t="shared" si="3"/>
        <v/>
      </c>
      <c r="H55" s="73"/>
      <c r="I55" s="37" t="str">
        <f t="shared" si="4"/>
        <v/>
      </c>
      <c r="L55" s="37" t="str">
        <f t="shared" si="1"/>
        <v/>
      </c>
    </row>
    <row r="56" spans="1:12" ht="12.9" customHeight="1">
      <c r="A56" s="11" t="s">
        <v>176</v>
      </c>
      <c r="B56" s="64">
        <f t="shared" si="0"/>
        <v>10</v>
      </c>
      <c r="C56" s="37">
        <f t="shared" si="2"/>
        <v>0.71275837491090521</v>
      </c>
      <c r="E56" s="11">
        <f>SUM(E57:E62)</f>
        <v>10</v>
      </c>
      <c r="F56" s="37">
        <f t="shared" si="3"/>
        <v>100</v>
      </c>
      <c r="H56" s="73">
        <f>SUM(H57:H62)</f>
        <v>0</v>
      </c>
      <c r="I56" s="37">
        <f t="shared" si="4"/>
        <v>0</v>
      </c>
      <c r="K56" s="11">
        <f>SUM(K57:K62)</f>
        <v>0</v>
      </c>
      <c r="L56" s="37">
        <f t="shared" si="1"/>
        <v>0</v>
      </c>
    </row>
    <row r="57" spans="1:12" ht="12.9" hidden="1" customHeight="1">
      <c r="A57" s="11" t="s">
        <v>177</v>
      </c>
      <c r="B57" s="64">
        <f t="shared" si="0"/>
        <v>0</v>
      </c>
      <c r="C57" s="37">
        <f t="shared" si="2"/>
        <v>0</v>
      </c>
      <c r="E57" s="38">
        <v>0</v>
      </c>
      <c r="F57" s="37" t="e">
        <f t="shared" si="3"/>
        <v>#DIV/0!</v>
      </c>
      <c r="G57" s="38"/>
      <c r="H57" s="38">
        <v>0</v>
      </c>
      <c r="I57" s="37" t="e">
        <f t="shared" si="4"/>
        <v>#DIV/0!</v>
      </c>
      <c r="J57" s="38"/>
      <c r="K57" s="38">
        <v>0</v>
      </c>
      <c r="L57" s="37" t="e">
        <f t="shared" si="1"/>
        <v>#DIV/0!</v>
      </c>
    </row>
    <row r="58" spans="1:12" ht="12.9" hidden="1" customHeight="1">
      <c r="A58" s="11" t="s">
        <v>178</v>
      </c>
      <c r="B58" s="64">
        <f t="shared" si="0"/>
        <v>0</v>
      </c>
      <c r="C58" s="37">
        <f t="shared" si="2"/>
        <v>0</v>
      </c>
      <c r="E58" s="38">
        <v>0</v>
      </c>
      <c r="F58" s="37" t="e">
        <f t="shared" si="3"/>
        <v>#DIV/0!</v>
      </c>
      <c r="G58" s="38"/>
      <c r="H58" s="38">
        <v>0</v>
      </c>
      <c r="I58" s="37" t="e">
        <f t="shared" si="4"/>
        <v>#DIV/0!</v>
      </c>
      <c r="J58" s="38"/>
      <c r="K58" s="38">
        <v>0</v>
      </c>
      <c r="L58" s="37" t="e">
        <f t="shared" si="1"/>
        <v>#DIV/0!</v>
      </c>
    </row>
    <row r="59" spans="1:12" ht="12.9" customHeight="1">
      <c r="A59" s="11" t="s">
        <v>179</v>
      </c>
      <c r="B59" s="64">
        <f t="shared" si="0"/>
        <v>5</v>
      </c>
      <c r="C59" s="37">
        <f t="shared" si="2"/>
        <v>0.35637918745545261</v>
      </c>
      <c r="E59" s="38">
        <v>5</v>
      </c>
      <c r="F59" s="37">
        <f t="shared" si="3"/>
        <v>100</v>
      </c>
      <c r="G59" s="38"/>
      <c r="H59" s="38">
        <v>0</v>
      </c>
      <c r="I59" s="37">
        <f t="shared" si="4"/>
        <v>0</v>
      </c>
      <c r="J59" s="38"/>
      <c r="K59" s="38">
        <v>0</v>
      </c>
      <c r="L59" s="37">
        <f t="shared" si="1"/>
        <v>0</v>
      </c>
    </row>
    <row r="60" spans="1:12" ht="12.9" hidden="1" customHeight="1">
      <c r="A60" s="11" t="s">
        <v>180</v>
      </c>
      <c r="B60" s="64">
        <f t="shared" si="0"/>
        <v>0</v>
      </c>
      <c r="C60" s="37">
        <f t="shared" si="2"/>
        <v>0</v>
      </c>
      <c r="E60" s="38"/>
      <c r="F60" s="37" t="e">
        <f t="shared" si="3"/>
        <v>#DIV/0!</v>
      </c>
      <c r="G60" s="38"/>
      <c r="H60" s="38"/>
      <c r="I60" s="37" t="e">
        <f t="shared" si="4"/>
        <v>#DIV/0!</v>
      </c>
      <c r="J60" s="38"/>
      <c r="K60" s="38"/>
      <c r="L60" s="37" t="e">
        <f t="shared" si="1"/>
        <v>#DIV/0!</v>
      </c>
    </row>
    <row r="61" spans="1:12" ht="12.9" customHeight="1">
      <c r="A61" s="11" t="s">
        <v>181</v>
      </c>
      <c r="B61" s="64">
        <f>IF(A61&lt;&gt;"",E61+H61+K61,"")</f>
        <v>3</v>
      </c>
      <c r="C61" s="37">
        <f t="shared" si="2"/>
        <v>0.21382751247327159</v>
      </c>
      <c r="E61" s="38">
        <v>3</v>
      </c>
      <c r="F61" s="37">
        <f t="shared" si="3"/>
        <v>100</v>
      </c>
      <c r="G61" s="38"/>
      <c r="H61" s="38">
        <v>0</v>
      </c>
      <c r="I61" s="37">
        <f t="shared" si="4"/>
        <v>0</v>
      </c>
      <c r="J61" s="38"/>
      <c r="K61" s="38">
        <v>0</v>
      </c>
      <c r="L61" s="37">
        <f t="shared" si="1"/>
        <v>0</v>
      </c>
    </row>
    <row r="62" spans="1:12" ht="12.9" customHeight="1">
      <c r="A62" s="11" t="s">
        <v>182</v>
      </c>
      <c r="B62" s="64">
        <f t="shared" si="0"/>
        <v>2</v>
      </c>
      <c r="C62" s="37">
        <f t="shared" si="2"/>
        <v>0.14255167498218105</v>
      </c>
      <c r="E62" s="38">
        <v>2</v>
      </c>
      <c r="F62" s="37">
        <f t="shared" si="3"/>
        <v>100</v>
      </c>
      <c r="G62" s="38"/>
      <c r="H62" s="38">
        <v>0</v>
      </c>
      <c r="I62" s="37">
        <f t="shared" si="4"/>
        <v>0</v>
      </c>
      <c r="J62" s="38"/>
      <c r="K62" s="38">
        <v>0</v>
      </c>
      <c r="L62" s="37">
        <f t="shared" si="1"/>
        <v>0</v>
      </c>
    </row>
    <row r="63" spans="1:12" ht="7.5" customHeight="1">
      <c r="B63" s="64" t="str">
        <f t="shared" si="0"/>
        <v/>
      </c>
      <c r="C63" s="37" t="str">
        <f t="shared" si="2"/>
        <v/>
      </c>
      <c r="E63" s="11"/>
      <c r="F63" s="37" t="str">
        <f t="shared" si="3"/>
        <v/>
      </c>
      <c r="H63" s="73"/>
      <c r="I63" s="37" t="str">
        <f t="shared" si="4"/>
        <v/>
      </c>
      <c r="L63" s="37" t="str">
        <f t="shared" si="1"/>
        <v/>
      </c>
    </row>
    <row r="64" spans="1:12" ht="12.9" customHeight="1">
      <c r="A64" s="16" t="s">
        <v>183</v>
      </c>
      <c r="B64" s="61">
        <f t="shared" si="0"/>
        <v>58</v>
      </c>
      <c r="C64" s="62">
        <f t="shared" si="2"/>
        <v>4.1339985744832504</v>
      </c>
      <c r="D64" s="16"/>
      <c r="E64" s="16">
        <f>SUM(E65+E73+E75)</f>
        <v>58</v>
      </c>
      <c r="F64" s="62">
        <f t="shared" si="3"/>
        <v>100</v>
      </c>
      <c r="G64" s="16"/>
      <c r="H64" s="16">
        <f>SUM(H65+H73+H75)</f>
        <v>0</v>
      </c>
      <c r="I64" s="37">
        <f t="shared" si="4"/>
        <v>0</v>
      </c>
      <c r="J64" s="16"/>
      <c r="K64" s="16">
        <f>SUM(K65+K73+K75)</f>
        <v>0</v>
      </c>
      <c r="L64" s="62">
        <f t="shared" si="1"/>
        <v>0</v>
      </c>
    </row>
    <row r="65" spans="1:12" ht="12.9" customHeight="1">
      <c r="A65" s="11" t="s">
        <v>184</v>
      </c>
      <c r="B65" s="64">
        <f t="shared" si="0"/>
        <v>33</v>
      </c>
      <c r="C65" s="37">
        <f t="shared" si="2"/>
        <v>2.3521026372059874</v>
      </c>
      <c r="E65" s="11">
        <f>SUM(E66:E71)</f>
        <v>33</v>
      </c>
      <c r="F65" s="37">
        <f t="shared" si="3"/>
        <v>100</v>
      </c>
      <c r="H65" s="11">
        <f>SUM(H66:H71)</f>
        <v>0</v>
      </c>
      <c r="I65" s="37">
        <f t="shared" si="4"/>
        <v>0</v>
      </c>
      <c r="K65" s="11">
        <f>SUM(K66:K71)</f>
        <v>0</v>
      </c>
      <c r="L65" s="37">
        <f t="shared" si="1"/>
        <v>0</v>
      </c>
    </row>
    <row r="66" spans="1:12" ht="12.9" hidden="1" customHeight="1">
      <c r="A66" s="11" t="s">
        <v>185</v>
      </c>
      <c r="B66" s="64">
        <f t="shared" si="0"/>
        <v>0</v>
      </c>
      <c r="C66" s="37">
        <f t="shared" si="2"/>
        <v>0</v>
      </c>
      <c r="E66" s="11">
        <v>0</v>
      </c>
      <c r="F66" s="37" t="e">
        <f t="shared" si="3"/>
        <v>#DIV/0!</v>
      </c>
      <c r="H66" s="73"/>
      <c r="I66" s="37" t="e">
        <f t="shared" si="4"/>
        <v>#DIV/0!</v>
      </c>
      <c r="L66" s="37" t="e">
        <f t="shared" si="1"/>
        <v>#DIV/0!</v>
      </c>
    </row>
    <row r="67" spans="1:12" ht="12.9" customHeight="1">
      <c r="A67" s="11" t="s">
        <v>186</v>
      </c>
      <c r="B67" s="64">
        <f t="shared" si="0"/>
        <v>13</v>
      </c>
      <c r="C67" s="37">
        <f t="shared" si="2"/>
        <v>0.9265858873841768</v>
      </c>
      <c r="E67" s="38">
        <v>13</v>
      </c>
      <c r="F67" s="37">
        <f t="shared" si="3"/>
        <v>100</v>
      </c>
      <c r="G67" s="38"/>
      <c r="H67" s="38">
        <v>0</v>
      </c>
      <c r="I67" s="37">
        <f t="shared" si="4"/>
        <v>0</v>
      </c>
      <c r="J67" s="38"/>
      <c r="K67" s="38">
        <v>0</v>
      </c>
      <c r="L67" s="37">
        <f t="shared" si="1"/>
        <v>0</v>
      </c>
    </row>
    <row r="68" spans="1:12" ht="12.9" customHeight="1">
      <c r="A68" s="11" t="s">
        <v>187</v>
      </c>
      <c r="B68" s="64">
        <f t="shared" si="0"/>
        <v>3</v>
      </c>
      <c r="C68" s="37">
        <f t="shared" si="2"/>
        <v>0.21382751247327159</v>
      </c>
      <c r="E68" s="38">
        <v>3</v>
      </c>
      <c r="F68" s="37">
        <f t="shared" si="3"/>
        <v>100</v>
      </c>
      <c r="G68" s="38"/>
      <c r="H68" s="38">
        <v>0</v>
      </c>
      <c r="I68" s="37">
        <f t="shared" si="4"/>
        <v>0</v>
      </c>
      <c r="J68" s="38"/>
      <c r="K68" s="38">
        <v>0</v>
      </c>
      <c r="L68" s="37">
        <f t="shared" si="1"/>
        <v>0</v>
      </c>
    </row>
    <row r="69" spans="1:12" ht="12.9" customHeight="1">
      <c r="A69" s="11" t="s">
        <v>188</v>
      </c>
      <c r="B69" s="64">
        <f t="shared" si="0"/>
        <v>7</v>
      </c>
      <c r="C69" s="37">
        <f t="shared" si="2"/>
        <v>0.49893086243763368</v>
      </c>
      <c r="E69" s="38">
        <v>7</v>
      </c>
      <c r="F69" s="37">
        <f t="shared" si="3"/>
        <v>100</v>
      </c>
      <c r="G69" s="38"/>
      <c r="H69" s="38">
        <v>0</v>
      </c>
      <c r="I69" s="37">
        <f t="shared" si="4"/>
        <v>0</v>
      </c>
      <c r="J69" s="38"/>
      <c r="K69" s="38">
        <v>0</v>
      </c>
      <c r="L69" s="37">
        <f t="shared" si="1"/>
        <v>0</v>
      </c>
    </row>
    <row r="70" spans="1:12" ht="12.9" customHeight="1">
      <c r="A70" s="11" t="s">
        <v>189</v>
      </c>
      <c r="B70" s="64">
        <f t="shared" si="0"/>
        <v>5</v>
      </c>
      <c r="C70" s="37">
        <f t="shared" si="2"/>
        <v>0.35637918745545261</v>
      </c>
      <c r="E70" s="38">
        <v>5</v>
      </c>
      <c r="F70" s="37">
        <f t="shared" si="3"/>
        <v>100</v>
      </c>
      <c r="G70" s="38"/>
      <c r="H70" s="38">
        <v>0</v>
      </c>
      <c r="I70" s="37">
        <f t="shared" si="4"/>
        <v>0</v>
      </c>
      <c r="J70" s="38"/>
      <c r="K70" s="38">
        <v>0</v>
      </c>
      <c r="L70" s="37">
        <f t="shared" si="1"/>
        <v>0</v>
      </c>
    </row>
    <row r="71" spans="1:12" ht="12.9" customHeight="1">
      <c r="A71" s="11" t="s">
        <v>190</v>
      </c>
      <c r="B71" s="64">
        <f t="shared" si="0"/>
        <v>5</v>
      </c>
      <c r="C71" s="37">
        <f t="shared" si="2"/>
        <v>0.35637918745545261</v>
      </c>
      <c r="E71" s="38">
        <v>5</v>
      </c>
      <c r="F71" s="37">
        <f t="shared" si="3"/>
        <v>100</v>
      </c>
      <c r="G71" s="38"/>
      <c r="H71" s="38">
        <v>0</v>
      </c>
      <c r="I71" s="37">
        <f t="shared" si="4"/>
        <v>0</v>
      </c>
      <c r="J71" s="38"/>
      <c r="K71" s="38">
        <v>0</v>
      </c>
      <c r="L71" s="37">
        <f t="shared" si="1"/>
        <v>0</v>
      </c>
    </row>
    <row r="72" spans="1:12" ht="9" customHeight="1">
      <c r="B72" s="64" t="str">
        <f t="shared" si="0"/>
        <v/>
      </c>
      <c r="C72" s="37" t="str">
        <f t="shared" si="2"/>
        <v/>
      </c>
      <c r="E72" s="38"/>
      <c r="F72" s="37" t="str">
        <f t="shared" si="3"/>
        <v/>
      </c>
      <c r="G72" s="38"/>
      <c r="H72" s="38"/>
      <c r="I72" s="37" t="str">
        <f t="shared" si="4"/>
        <v/>
      </c>
      <c r="J72" s="38"/>
      <c r="K72" s="38"/>
      <c r="L72" s="37" t="str">
        <f t="shared" si="1"/>
        <v/>
      </c>
    </row>
    <row r="73" spans="1:12" ht="12.9" customHeight="1">
      <c r="A73" s="11" t="s">
        <v>191</v>
      </c>
      <c r="B73" s="64">
        <f t="shared" si="0"/>
        <v>2</v>
      </c>
      <c r="C73" s="37">
        <f t="shared" si="2"/>
        <v>0.14255167498218105</v>
      </c>
      <c r="E73" s="38">
        <v>2</v>
      </c>
      <c r="F73" s="37">
        <f t="shared" si="3"/>
        <v>100</v>
      </c>
      <c r="G73" s="38"/>
      <c r="H73" s="38">
        <v>0</v>
      </c>
      <c r="I73" s="37">
        <f t="shared" si="4"/>
        <v>0</v>
      </c>
      <c r="J73" s="38"/>
      <c r="K73" s="38">
        <v>0</v>
      </c>
      <c r="L73" s="37">
        <f t="shared" si="1"/>
        <v>0</v>
      </c>
    </row>
    <row r="74" spans="1:12" ht="9" customHeight="1">
      <c r="B74" s="64" t="str">
        <f t="shared" si="0"/>
        <v/>
      </c>
      <c r="C74" s="37" t="str">
        <f t="shared" si="2"/>
        <v/>
      </c>
      <c r="E74" s="38"/>
      <c r="F74" s="37" t="str">
        <f t="shared" si="3"/>
        <v/>
      </c>
      <c r="G74" s="38"/>
      <c r="H74" s="38"/>
      <c r="I74" s="37" t="str">
        <f t="shared" si="4"/>
        <v/>
      </c>
      <c r="J74" s="38"/>
      <c r="K74" s="38"/>
      <c r="L74" s="37" t="str">
        <f t="shared" si="1"/>
        <v/>
      </c>
    </row>
    <row r="75" spans="1:12" ht="12.9" customHeight="1">
      <c r="A75" s="11" t="s">
        <v>192</v>
      </c>
      <c r="B75" s="64">
        <f t="shared" si="0"/>
        <v>23</v>
      </c>
      <c r="C75" s="37">
        <f t="shared" si="2"/>
        <v>1.639344262295082</v>
      </c>
      <c r="E75" s="38">
        <v>23</v>
      </c>
      <c r="F75" s="37">
        <f t="shared" si="3"/>
        <v>100</v>
      </c>
      <c r="G75" s="38"/>
      <c r="H75" s="38">
        <v>0</v>
      </c>
      <c r="I75" s="37">
        <f t="shared" si="4"/>
        <v>0</v>
      </c>
      <c r="J75" s="38"/>
      <c r="K75" s="38">
        <v>0</v>
      </c>
      <c r="L75" s="37">
        <f t="shared" si="1"/>
        <v>0</v>
      </c>
    </row>
    <row r="76" spans="1:12" ht="10.5" customHeight="1">
      <c r="B76" s="64" t="str">
        <f t="shared" ref="B76:B97" si="5">IF(A76&lt;&gt;"",E76+H76+K76,"")</f>
        <v/>
      </c>
      <c r="C76" s="11"/>
      <c r="E76" s="11"/>
      <c r="F76" s="37" t="str">
        <f t="shared" si="3"/>
        <v/>
      </c>
      <c r="H76" s="73"/>
      <c r="I76" s="37" t="str">
        <f t="shared" si="4"/>
        <v/>
      </c>
      <c r="L76" s="37" t="str">
        <f t="shared" ref="L76:L97" si="6">IF($A76&lt;&gt;"",K76/$B76*100,"")</f>
        <v/>
      </c>
    </row>
    <row r="77" spans="1:12" ht="12.9" customHeight="1">
      <c r="A77" s="16" t="s">
        <v>193</v>
      </c>
      <c r="B77" s="61">
        <f t="shared" si="5"/>
        <v>90</v>
      </c>
      <c r="C77" s="62">
        <f t="shared" si="2"/>
        <v>6.4148253741981467</v>
      </c>
      <c r="D77" s="16"/>
      <c r="E77" s="16">
        <f>SUM(E78)</f>
        <v>80</v>
      </c>
      <c r="F77" s="62">
        <f t="shared" ref="F77:F106" si="7">IF($A77&lt;&gt;"",E77/$B77*100,"")</f>
        <v>88.888888888888886</v>
      </c>
      <c r="G77" s="16"/>
      <c r="H77" s="67">
        <f>SUM(H78)</f>
        <v>7</v>
      </c>
      <c r="I77" s="62">
        <f t="shared" ref="I77:I106" si="8">IF($A77&lt;&gt;"",H77/$B77*100,"")</f>
        <v>7.7777777777777777</v>
      </c>
      <c r="J77" s="16"/>
      <c r="K77" s="16">
        <f>SUM(K78)</f>
        <v>3</v>
      </c>
      <c r="L77" s="62">
        <f t="shared" si="6"/>
        <v>3.3333333333333335</v>
      </c>
    </row>
    <row r="78" spans="1:12" ht="12.9" customHeight="1">
      <c r="A78" s="11" t="s">
        <v>194</v>
      </c>
      <c r="B78" s="64">
        <f t="shared" si="5"/>
        <v>90</v>
      </c>
      <c r="C78" s="37">
        <f t="shared" ref="C78:C97" si="9">IF(A78&lt;&gt;0,B78/$B$11*100,"")</f>
        <v>6.4148253741981467</v>
      </c>
      <c r="E78" s="11">
        <f>SUM(E79:E87)</f>
        <v>80</v>
      </c>
      <c r="F78" s="37">
        <f t="shared" si="7"/>
        <v>88.888888888888886</v>
      </c>
      <c r="H78" s="11">
        <f>SUM(H79:H87)</f>
        <v>7</v>
      </c>
      <c r="I78" s="37">
        <f t="shared" si="8"/>
        <v>7.7777777777777777</v>
      </c>
      <c r="K78" s="11">
        <f>SUM(K79:K87)</f>
        <v>3</v>
      </c>
      <c r="L78" s="37">
        <f t="shared" si="6"/>
        <v>3.3333333333333335</v>
      </c>
    </row>
    <row r="79" spans="1:12" ht="12.9" customHeight="1">
      <c r="A79" s="11" t="s">
        <v>196</v>
      </c>
      <c r="B79" s="64">
        <f t="shared" si="5"/>
        <v>19</v>
      </c>
      <c r="C79" s="37">
        <f t="shared" si="9"/>
        <v>1.35424091233072</v>
      </c>
      <c r="E79" s="38">
        <v>17</v>
      </c>
      <c r="F79" s="37">
        <f t="shared" si="7"/>
        <v>89.473684210526315</v>
      </c>
      <c r="G79" s="38"/>
      <c r="H79" s="38">
        <v>2</v>
      </c>
      <c r="I79" s="37">
        <f t="shared" si="8"/>
        <v>10.526315789473683</v>
      </c>
      <c r="J79" s="38"/>
      <c r="K79" s="38">
        <v>0</v>
      </c>
      <c r="L79" s="37">
        <f t="shared" si="6"/>
        <v>0</v>
      </c>
    </row>
    <row r="80" spans="1:12" ht="12.9" customHeight="1">
      <c r="A80" s="11" t="s">
        <v>197</v>
      </c>
      <c r="B80" s="64">
        <f t="shared" si="5"/>
        <v>20</v>
      </c>
      <c r="C80" s="37">
        <f t="shared" si="9"/>
        <v>1.4255167498218104</v>
      </c>
      <c r="E80" s="38">
        <v>18</v>
      </c>
      <c r="F80" s="37">
        <f t="shared" si="7"/>
        <v>90</v>
      </c>
      <c r="G80" s="38"/>
      <c r="H80" s="38">
        <v>1</v>
      </c>
      <c r="I80" s="37">
        <f t="shared" si="8"/>
        <v>5</v>
      </c>
      <c r="J80" s="38"/>
      <c r="K80" s="38">
        <v>1</v>
      </c>
      <c r="L80" s="37">
        <f t="shared" si="6"/>
        <v>5</v>
      </c>
    </row>
    <row r="81" spans="1:12" ht="12.9" customHeight="1">
      <c r="A81" s="11" t="s">
        <v>198</v>
      </c>
      <c r="B81" s="64">
        <f t="shared" si="5"/>
        <v>11</v>
      </c>
      <c r="C81" s="37">
        <f t="shared" si="9"/>
        <v>0.78403421240199578</v>
      </c>
      <c r="E81" s="38">
        <v>10</v>
      </c>
      <c r="F81" s="37">
        <f t="shared" si="7"/>
        <v>90.909090909090907</v>
      </c>
      <c r="G81" s="38"/>
      <c r="H81" s="38">
        <v>0</v>
      </c>
      <c r="I81" s="37">
        <f t="shared" si="8"/>
        <v>0</v>
      </c>
      <c r="J81" s="38"/>
      <c r="K81" s="38">
        <v>1</v>
      </c>
      <c r="L81" s="37">
        <f t="shared" si="6"/>
        <v>9.0909090909090917</v>
      </c>
    </row>
    <row r="82" spans="1:12" ht="12.9" hidden="1" customHeight="1">
      <c r="A82" s="11" t="s">
        <v>199</v>
      </c>
      <c r="B82" s="64">
        <f t="shared" si="5"/>
        <v>0</v>
      </c>
      <c r="C82" s="37">
        <f t="shared" si="9"/>
        <v>0</v>
      </c>
      <c r="E82" s="38"/>
      <c r="F82" s="37" t="e">
        <f t="shared" si="7"/>
        <v>#DIV/0!</v>
      </c>
      <c r="G82" s="38"/>
      <c r="H82" s="38"/>
      <c r="I82" s="37" t="e">
        <f t="shared" si="8"/>
        <v>#DIV/0!</v>
      </c>
      <c r="J82" s="38"/>
      <c r="K82" s="38"/>
      <c r="L82" s="37" t="e">
        <f t="shared" si="6"/>
        <v>#DIV/0!</v>
      </c>
    </row>
    <row r="83" spans="1:12" ht="12.9" customHeight="1">
      <c r="A83" s="11" t="s">
        <v>200</v>
      </c>
      <c r="B83" s="64">
        <f t="shared" si="5"/>
        <v>5</v>
      </c>
      <c r="C83" s="37">
        <f t="shared" si="9"/>
        <v>0.35637918745545261</v>
      </c>
      <c r="E83" s="38">
        <v>4</v>
      </c>
      <c r="F83" s="37">
        <f t="shared" si="7"/>
        <v>80</v>
      </c>
      <c r="G83" s="38"/>
      <c r="H83" s="38">
        <v>1</v>
      </c>
      <c r="I83" s="37">
        <f t="shared" si="8"/>
        <v>20</v>
      </c>
      <c r="J83" s="38"/>
      <c r="K83" s="38">
        <v>0</v>
      </c>
      <c r="L83" s="37">
        <f t="shared" si="6"/>
        <v>0</v>
      </c>
    </row>
    <row r="84" spans="1:12" ht="12.9" hidden="1" customHeight="1">
      <c r="A84" s="11" t="s">
        <v>201</v>
      </c>
      <c r="B84" s="64">
        <f t="shared" si="5"/>
        <v>0</v>
      </c>
      <c r="C84" s="37">
        <f t="shared" si="9"/>
        <v>0</v>
      </c>
      <c r="E84" s="38"/>
      <c r="F84" s="37" t="e">
        <f t="shared" si="7"/>
        <v>#DIV/0!</v>
      </c>
      <c r="G84" s="38"/>
      <c r="H84" s="38"/>
      <c r="I84" s="37" t="e">
        <f t="shared" si="8"/>
        <v>#DIV/0!</v>
      </c>
      <c r="J84" s="38"/>
      <c r="K84" s="38"/>
      <c r="L84" s="37" t="e">
        <f t="shared" si="6"/>
        <v>#DIV/0!</v>
      </c>
    </row>
    <row r="85" spans="1:12" ht="12.9" customHeight="1">
      <c r="A85" s="11" t="s">
        <v>202</v>
      </c>
      <c r="B85" s="64">
        <f t="shared" si="5"/>
        <v>15</v>
      </c>
      <c r="C85" s="37">
        <f t="shared" si="9"/>
        <v>1.0691375623663579</v>
      </c>
      <c r="E85" s="38">
        <v>14</v>
      </c>
      <c r="F85" s="37">
        <f t="shared" si="7"/>
        <v>93.333333333333329</v>
      </c>
      <c r="G85" s="38"/>
      <c r="H85" s="38">
        <v>1</v>
      </c>
      <c r="I85" s="37">
        <f t="shared" si="8"/>
        <v>6.666666666666667</v>
      </c>
      <c r="J85" s="38"/>
      <c r="K85" s="38">
        <v>0</v>
      </c>
      <c r="L85" s="37">
        <f t="shared" si="6"/>
        <v>0</v>
      </c>
    </row>
    <row r="86" spans="1:12" ht="12.9" customHeight="1">
      <c r="A86" s="11" t="s">
        <v>203</v>
      </c>
      <c r="B86" s="64">
        <f t="shared" si="5"/>
        <v>10</v>
      </c>
      <c r="C86" s="37"/>
      <c r="E86" s="38">
        <v>7</v>
      </c>
      <c r="F86" s="37">
        <f t="shared" si="7"/>
        <v>70</v>
      </c>
      <c r="G86" s="38"/>
      <c r="H86" s="38">
        <v>2</v>
      </c>
      <c r="I86" s="37">
        <f t="shared" si="8"/>
        <v>20</v>
      </c>
      <c r="J86" s="38"/>
      <c r="K86" s="38">
        <v>1</v>
      </c>
      <c r="L86" s="37">
        <f t="shared" si="6"/>
        <v>10</v>
      </c>
    </row>
    <row r="87" spans="1:12" ht="12.9" customHeight="1">
      <c r="A87" s="11" t="s">
        <v>204</v>
      </c>
      <c r="B87" s="64">
        <f t="shared" si="5"/>
        <v>10</v>
      </c>
      <c r="C87" s="37">
        <f t="shared" si="9"/>
        <v>0.71275837491090521</v>
      </c>
      <c r="E87" s="38">
        <v>10</v>
      </c>
      <c r="F87" s="37">
        <f t="shared" si="7"/>
        <v>100</v>
      </c>
      <c r="G87" s="38"/>
      <c r="H87" s="38">
        <v>0</v>
      </c>
      <c r="I87" s="37">
        <f t="shared" si="8"/>
        <v>0</v>
      </c>
      <c r="J87" s="38"/>
      <c r="K87" s="38">
        <v>0</v>
      </c>
      <c r="L87" s="37">
        <f t="shared" si="6"/>
        <v>0</v>
      </c>
    </row>
    <row r="88" spans="1:12" ht="12.9" hidden="1" customHeight="1">
      <c r="B88" s="64" t="str">
        <f t="shared" si="5"/>
        <v/>
      </c>
      <c r="C88" s="37" t="str">
        <f t="shared" si="9"/>
        <v/>
      </c>
      <c r="E88" s="112"/>
      <c r="F88" s="37" t="str">
        <f t="shared" si="7"/>
        <v/>
      </c>
      <c r="G88" s="112"/>
      <c r="H88" s="112"/>
      <c r="I88" s="37" t="str">
        <f t="shared" si="8"/>
        <v/>
      </c>
      <c r="J88" s="112"/>
      <c r="K88" s="112"/>
      <c r="L88" s="37" t="str">
        <f t="shared" si="6"/>
        <v/>
      </c>
    </row>
    <row r="89" spans="1:12" ht="12.9" hidden="1" customHeight="1">
      <c r="A89" s="16" t="s">
        <v>207</v>
      </c>
      <c r="B89" s="64">
        <f t="shared" si="5"/>
        <v>0</v>
      </c>
      <c r="C89" s="37">
        <f t="shared" si="9"/>
        <v>0</v>
      </c>
      <c r="E89" s="11"/>
      <c r="F89" s="37" t="e">
        <f t="shared" si="7"/>
        <v>#DIV/0!</v>
      </c>
      <c r="H89" s="73">
        <f>SUM(H90)</f>
        <v>0</v>
      </c>
      <c r="I89" s="37" t="e">
        <f t="shared" si="8"/>
        <v>#DIV/0!</v>
      </c>
      <c r="K89" s="11">
        <f>SUM(K90)</f>
        <v>0</v>
      </c>
      <c r="L89" s="37" t="e">
        <f t="shared" si="6"/>
        <v>#DIV/0!</v>
      </c>
    </row>
    <row r="90" spans="1:12" ht="12.9" hidden="1" customHeight="1">
      <c r="A90" s="11" t="s">
        <v>326</v>
      </c>
      <c r="B90" s="64">
        <f t="shared" si="5"/>
        <v>0</v>
      </c>
      <c r="C90" s="37">
        <f t="shared" si="9"/>
        <v>0</v>
      </c>
      <c r="E90" s="11">
        <f>SUM(E91:E94)</f>
        <v>0</v>
      </c>
      <c r="F90" s="37" t="e">
        <f t="shared" si="7"/>
        <v>#DIV/0!</v>
      </c>
      <c r="H90" s="11">
        <f>SUM(H91:H94)</f>
        <v>0</v>
      </c>
      <c r="I90" s="37" t="e">
        <f t="shared" si="8"/>
        <v>#DIV/0!</v>
      </c>
      <c r="K90" s="11">
        <f>SUM(K91:K94)</f>
        <v>0</v>
      </c>
      <c r="L90" s="37" t="e">
        <f t="shared" si="6"/>
        <v>#DIV/0!</v>
      </c>
    </row>
    <row r="91" spans="1:12" ht="12.9" hidden="1" customHeight="1">
      <c r="A91" s="11" t="s">
        <v>327</v>
      </c>
      <c r="B91" s="64">
        <f t="shared" si="5"/>
        <v>0</v>
      </c>
      <c r="C91" s="37">
        <f t="shared" si="9"/>
        <v>0</v>
      </c>
      <c r="E91" s="112">
        <v>0</v>
      </c>
      <c r="F91" s="37" t="e">
        <f t="shared" si="7"/>
        <v>#DIV/0!</v>
      </c>
      <c r="G91" s="112"/>
      <c r="H91" s="112"/>
      <c r="I91" s="37" t="e">
        <f t="shared" si="8"/>
        <v>#DIV/0!</v>
      </c>
      <c r="J91" s="112"/>
      <c r="K91" s="112">
        <v>0</v>
      </c>
      <c r="L91" s="37" t="e">
        <f t="shared" si="6"/>
        <v>#DIV/0!</v>
      </c>
    </row>
    <row r="92" spans="1:12" ht="12.9" hidden="1" customHeight="1">
      <c r="A92" s="11" t="s">
        <v>328</v>
      </c>
      <c r="B92" s="64">
        <f t="shared" si="5"/>
        <v>0</v>
      </c>
      <c r="C92" s="37">
        <f t="shared" si="9"/>
        <v>0</v>
      </c>
      <c r="E92" s="112"/>
      <c r="F92" s="37" t="e">
        <f t="shared" si="7"/>
        <v>#DIV/0!</v>
      </c>
      <c r="G92" s="112"/>
      <c r="H92" s="112"/>
      <c r="I92" s="37" t="e">
        <f t="shared" si="8"/>
        <v>#DIV/0!</v>
      </c>
      <c r="J92" s="112"/>
      <c r="K92" s="112"/>
      <c r="L92" s="37" t="e">
        <f t="shared" si="6"/>
        <v>#DIV/0!</v>
      </c>
    </row>
    <row r="93" spans="1:12" ht="12.9" hidden="1" customHeight="1">
      <c r="A93" s="11" t="s">
        <v>329</v>
      </c>
      <c r="B93" s="64">
        <f t="shared" si="5"/>
        <v>0</v>
      </c>
      <c r="C93" s="37">
        <f t="shared" si="9"/>
        <v>0</v>
      </c>
      <c r="E93" s="11"/>
      <c r="F93" s="37" t="e">
        <f t="shared" si="7"/>
        <v>#DIV/0!</v>
      </c>
      <c r="H93" s="73"/>
      <c r="I93" s="37" t="e">
        <f t="shared" si="8"/>
        <v>#DIV/0!</v>
      </c>
      <c r="L93" s="37" t="e">
        <f t="shared" si="6"/>
        <v>#DIV/0!</v>
      </c>
    </row>
    <row r="94" spans="1:12" ht="12.9" hidden="1" customHeight="1">
      <c r="A94" s="11" t="s">
        <v>212</v>
      </c>
      <c r="B94" s="64">
        <f t="shared" si="5"/>
        <v>0</v>
      </c>
      <c r="C94" s="37">
        <f t="shared" si="9"/>
        <v>0</v>
      </c>
      <c r="E94" s="11"/>
      <c r="F94" s="37" t="e">
        <f t="shared" si="7"/>
        <v>#DIV/0!</v>
      </c>
      <c r="H94" s="73"/>
      <c r="I94" s="37" t="e">
        <f t="shared" si="8"/>
        <v>#DIV/0!</v>
      </c>
      <c r="L94" s="37" t="e">
        <f t="shared" si="6"/>
        <v>#DIV/0!</v>
      </c>
    </row>
    <row r="95" spans="1:12" ht="12.9" customHeight="1">
      <c r="B95" s="64" t="str">
        <f t="shared" si="5"/>
        <v/>
      </c>
      <c r="C95" s="37" t="str">
        <f t="shared" si="9"/>
        <v/>
      </c>
      <c r="E95" s="11"/>
      <c r="F95" s="37" t="str">
        <f t="shared" si="7"/>
        <v/>
      </c>
      <c r="H95" s="73"/>
      <c r="I95" s="37" t="str">
        <f t="shared" si="8"/>
        <v/>
      </c>
      <c r="L95" s="37" t="str">
        <f t="shared" si="6"/>
        <v/>
      </c>
    </row>
    <row r="96" spans="1:12" ht="12.9" customHeight="1">
      <c r="A96" s="11" t="s">
        <v>213</v>
      </c>
      <c r="B96" s="64">
        <f t="shared" si="5"/>
        <v>11</v>
      </c>
      <c r="C96" s="37">
        <f t="shared" si="9"/>
        <v>0.78403421240199578</v>
      </c>
      <c r="E96" s="38">
        <v>11</v>
      </c>
      <c r="F96" s="37">
        <f t="shared" si="7"/>
        <v>100</v>
      </c>
      <c r="G96" s="38"/>
      <c r="H96" s="38">
        <v>0</v>
      </c>
      <c r="I96" s="37">
        <f t="shared" si="8"/>
        <v>0</v>
      </c>
      <c r="J96" s="38"/>
      <c r="K96" s="38">
        <v>0</v>
      </c>
      <c r="L96" s="37">
        <f t="shared" si="6"/>
        <v>0</v>
      </c>
    </row>
    <row r="97" spans="1:13" ht="12.9" hidden="1" customHeight="1">
      <c r="A97" s="11" t="s">
        <v>214</v>
      </c>
      <c r="B97" s="64">
        <f t="shared" si="5"/>
        <v>0</v>
      </c>
      <c r="C97" s="37">
        <f t="shared" si="9"/>
        <v>0</v>
      </c>
      <c r="E97" s="112"/>
      <c r="F97" s="37" t="e">
        <f t="shared" si="7"/>
        <v>#DIV/0!</v>
      </c>
      <c r="G97" s="112"/>
      <c r="H97" s="112">
        <v>0</v>
      </c>
      <c r="I97" s="37" t="e">
        <f t="shared" si="8"/>
        <v>#DIV/0!</v>
      </c>
      <c r="J97" s="112"/>
      <c r="K97"/>
      <c r="L97" s="37" t="e">
        <f t="shared" si="6"/>
        <v>#DIV/0!</v>
      </c>
    </row>
    <row r="98" spans="1:13" ht="12.9" customHeight="1">
      <c r="B98" s="64"/>
      <c r="C98" s="37"/>
      <c r="E98" s="112"/>
      <c r="F98" s="37" t="str">
        <f t="shared" si="7"/>
        <v/>
      </c>
      <c r="G98" s="112"/>
      <c r="H98" s="112"/>
      <c r="I98" s="37" t="str">
        <f t="shared" si="8"/>
        <v/>
      </c>
      <c r="J98" s="112"/>
      <c r="K98"/>
      <c r="L98" s="37"/>
    </row>
    <row r="99" spans="1:13" ht="12.9" customHeight="1">
      <c r="A99" s="16" t="s">
        <v>215</v>
      </c>
      <c r="B99" s="61">
        <f t="shared" ref="B99:B106" si="10">IF(A99&lt;&gt;"",E99+H99+K99,"")</f>
        <v>994</v>
      </c>
      <c r="C99" s="62">
        <f t="shared" ref="C99:C106" si="11">IF(A99&lt;&gt;0,B99/$B$11*100,"")</f>
        <v>70.848182466143967</v>
      </c>
      <c r="D99" s="16"/>
      <c r="E99" s="16">
        <f>SUM(E101+E120+E174)</f>
        <v>978</v>
      </c>
      <c r="F99" s="62">
        <f t="shared" si="7"/>
        <v>98.390342052313883</v>
      </c>
      <c r="G99" s="16"/>
      <c r="H99" s="16">
        <f>SUM(H101+H120)</f>
        <v>14</v>
      </c>
      <c r="I99" s="37">
        <f t="shared" si="8"/>
        <v>1.4084507042253522</v>
      </c>
      <c r="J99" s="16"/>
      <c r="K99" s="16">
        <f>SUM(K101+K120)</f>
        <v>2</v>
      </c>
      <c r="L99" s="62">
        <f t="shared" ref="L99:L162" si="12">IF($A99&lt;&gt;"",K99/$B99*100,"")</f>
        <v>0.2012072434607646</v>
      </c>
    </row>
    <row r="100" spans="1:13" ht="7.95" customHeight="1">
      <c r="B100" s="64" t="str">
        <f t="shared" si="10"/>
        <v/>
      </c>
      <c r="C100" s="37" t="str">
        <f t="shared" si="11"/>
        <v/>
      </c>
      <c r="E100" s="11"/>
      <c r="F100" s="37" t="str">
        <f t="shared" si="7"/>
        <v/>
      </c>
      <c r="H100" s="73"/>
      <c r="I100" s="37" t="str">
        <f t="shared" si="8"/>
        <v/>
      </c>
      <c r="L100" s="37" t="str">
        <f t="shared" si="12"/>
        <v/>
      </c>
    </row>
    <row r="101" spans="1:13" ht="12.9" customHeight="1">
      <c r="A101" s="11" t="s">
        <v>216</v>
      </c>
      <c r="B101" s="64">
        <f t="shared" si="10"/>
        <v>65</v>
      </c>
      <c r="C101" s="37">
        <f t="shared" si="11"/>
        <v>4.6329294369208833</v>
      </c>
      <c r="E101" s="11">
        <f>SUM(E102:E106)</f>
        <v>63</v>
      </c>
      <c r="F101" s="37">
        <f t="shared" si="7"/>
        <v>96.92307692307692</v>
      </c>
      <c r="H101" s="11">
        <f>SUM(H102:H107)</f>
        <v>1</v>
      </c>
      <c r="I101" s="37">
        <f t="shared" si="8"/>
        <v>1.5384615384615385</v>
      </c>
      <c r="K101" s="11">
        <f>SUM(K102:K107)</f>
        <v>1</v>
      </c>
      <c r="L101" s="37">
        <f t="shared" si="12"/>
        <v>1.5384615384615385</v>
      </c>
    </row>
    <row r="102" spans="1:13" ht="12.9" customHeight="1">
      <c r="A102" s="11" t="s">
        <v>217</v>
      </c>
      <c r="B102" s="64">
        <f t="shared" si="10"/>
        <v>19</v>
      </c>
      <c r="C102" s="37">
        <f t="shared" si="11"/>
        <v>1.35424091233072</v>
      </c>
      <c r="E102" s="38">
        <v>18</v>
      </c>
      <c r="F102" s="37">
        <f t="shared" si="7"/>
        <v>94.73684210526315</v>
      </c>
      <c r="G102" s="38"/>
      <c r="H102" s="38">
        <v>0</v>
      </c>
      <c r="I102" s="37">
        <f t="shared" si="8"/>
        <v>0</v>
      </c>
      <c r="J102" s="38"/>
      <c r="K102" s="38">
        <v>1</v>
      </c>
      <c r="L102" s="37">
        <f t="shared" si="12"/>
        <v>5.2631578947368416</v>
      </c>
    </row>
    <row r="103" spans="1:13" ht="12.9" customHeight="1">
      <c r="A103" s="11" t="s">
        <v>218</v>
      </c>
      <c r="B103" s="64">
        <f t="shared" si="10"/>
        <v>12</v>
      </c>
      <c r="C103" s="37">
        <f t="shared" si="11"/>
        <v>0.85531004989308634</v>
      </c>
      <c r="E103" s="38">
        <v>11</v>
      </c>
      <c r="F103" s="37">
        <f t="shared" si="7"/>
        <v>91.666666666666657</v>
      </c>
      <c r="G103" s="38"/>
      <c r="H103" s="38">
        <v>1</v>
      </c>
      <c r="I103" s="37">
        <f t="shared" si="8"/>
        <v>8.3333333333333321</v>
      </c>
      <c r="J103" s="38"/>
      <c r="K103" s="38">
        <v>0</v>
      </c>
      <c r="L103" s="37">
        <f t="shared" si="12"/>
        <v>0</v>
      </c>
    </row>
    <row r="104" spans="1:13" ht="12.9" customHeight="1">
      <c r="A104" s="11" t="s">
        <v>221</v>
      </c>
      <c r="B104" s="64">
        <f>IF(A104&lt;&gt;"",E104+H104+K104,"")</f>
        <v>1</v>
      </c>
      <c r="C104" s="37">
        <f>IF(A104&lt;&gt;0,B104/$B$11*100,"")</f>
        <v>7.1275837491090524E-2</v>
      </c>
      <c r="E104" s="38">
        <v>1</v>
      </c>
      <c r="F104" s="37">
        <f t="shared" si="7"/>
        <v>100</v>
      </c>
      <c r="G104" s="38"/>
      <c r="H104" s="38">
        <v>0</v>
      </c>
      <c r="I104" s="37">
        <f t="shared" si="8"/>
        <v>0</v>
      </c>
      <c r="J104" s="38"/>
      <c r="K104" s="38">
        <v>0</v>
      </c>
      <c r="L104" s="37"/>
    </row>
    <row r="105" spans="1:13" ht="12.9" customHeight="1">
      <c r="A105" s="11" t="s">
        <v>219</v>
      </c>
      <c r="B105" s="64">
        <f t="shared" si="10"/>
        <v>4</v>
      </c>
      <c r="C105" s="37">
        <f t="shared" si="11"/>
        <v>0.2851033499643621</v>
      </c>
      <c r="E105" s="38">
        <v>4</v>
      </c>
      <c r="F105" s="37">
        <f t="shared" si="7"/>
        <v>100</v>
      </c>
      <c r="G105" s="38"/>
      <c r="H105" s="38">
        <v>0</v>
      </c>
      <c r="I105" s="37">
        <f t="shared" si="8"/>
        <v>0</v>
      </c>
      <c r="J105" s="38"/>
      <c r="K105" s="38">
        <v>0</v>
      </c>
      <c r="L105" s="37">
        <f t="shared" si="12"/>
        <v>0</v>
      </c>
    </row>
    <row r="106" spans="1:13" ht="12.9" customHeight="1">
      <c r="A106" s="11" t="s">
        <v>220</v>
      </c>
      <c r="B106" s="64">
        <f t="shared" si="10"/>
        <v>29</v>
      </c>
      <c r="C106" s="37">
        <f t="shared" si="11"/>
        <v>2.0669992872416252</v>
      </c>
      <c r="E106" s="38">
        <v>29</v>
      </c>
      <c r="F106" s="37">
        <f t="shared" si="7"/>
        <v>100</v>
      </c>
      <c r="G106" s="38"/>
      <c r="H106" s="38">
        <v>0</v>
      </c>
      <c r="I106" s="37">
        <f t="shared" si="8"/>
        <v>0</v>
      </c>
      <c r="J106" s="38"/>
      <c r="K106" s="38">
        <v>0</v>
      </c>
      <c r="L106" s="37">
        <f t="shared" si="12"/>
        <v>0</v>
      </c>
    </row>
    <row r="107" spans="1:13" ht="12.9" customHeight="1" thickBot="1">
      <c r="A107" s="56"/>
      <c r="B107" s="56" t="str">
        <f>IF(A107&lt;&gt;"",E107+H107+K107+#REF!,"")</f>
        <v/>
      </c>
      <c r="C107" s="75" t="str">
        <f>IF(A107&lt;&gt;0,B107/$B$11*100,"")</f>
        <v/>
      </c>
      <c r="D107" s="56"/>
      <c r="E107" s="56"/>
      <c r="F107" s="75"/>
      <c r="G107" s="56"/>
      <c r="H107" s="113"/>
      <c r="I107" s="75" t="str">
        <f>IF($A107&lt;&gt;"",H107/$B107*100,"")</f>
        <v/>
      </c>
      <c r="J107" s="56"/>
      <c r="K107" s="56"/>
      <c r="L107" s="75" t="str">
        <f t="shared" si="12"/>
        <v/>
      </c>
      <c r="M107" s="56"/>
    </row>
    <row r="108" spans="1:13" ht="12.9" customHeight="1">
      <c r="B108" s="11"/>
      <c r="C108" s="37"/>
      <c r="E108" s="11"/>
      <c r="H108" s="73"/>
      <c r="L108" s="37"/>
    </row>
    <row r="109" spans="1:13" ht="12.9" customHeight="1">
      <c r="B109" s="11"/>
      <c r="C109" s="37"/>
      <c r="E109" s="11"/>
      <c r="H109" s="73"/>
      <c r="L109" s="37"/>
    </row>
    <row r="110" spans="1:13" ht="12.9" customHeight="1">
      <c r="B110" s="11"/>
      <c r="C110" s="37"/>
      <c r="E110" s="11"/>
      <c r="H110" s="73"/>
      <c r="L110" s="37"/>
    </row>
    <row r="111" spans="1:13" ht="12.9" customHeight="1">
      <c r="B111" s="11"/>
      <c r="C111" s="37"/>
      <c r="E111" s="11"/>
      <c r="H111" s="73"/>
      <c r="L111" s="37"/>
    </row>
    <row r="112" spans="1:13" ht="12.9" customHeight="1">
      <c r="B112" s="11"/>
      <c r="C112" s="37"/>
      <c r="E112" s="11"/>
      <c r="H112" s="73"/>
      <c r="L112" s="37"/>
    </row>
    <row r="113" spans="1:13" ht="12.9" customHeight="1">
      <c r="B113" s="11"/>
      <c r="C113" s="37"/>
      <c r="E113" s="11"/>
      <c r="H113" s="73"/>
      <c r="L113" s="37"/>
    </row>
    <row r="114" spans="1:13" ht="12.9" customHeight="1" thickBot="1">
      <c r="B114" s="104"/>
      <c r="C114" s="104"/>
      <c r="D114" s="104"/>
      <c r="E114" s="104"/>
      <c r="F114" s="105"/>
      <c r="G114" s="104"/>
      <c r="H114" s="114"/>
      <c r="I114" s="105"/>
      <c r="J114" s="104"/>
      <c r="K114" s="104"/>
      <c r="L114" s="104"/>
      <c r="M114" s="104"/>
    </row>
    <row r="115" spans="1:13" ht="7.95" customHeight="1">
      <c r="A115" s="44"/>
      <c r="B115" s="44"/>
      <c r="C115" s="44"/>
      <c r="D115" s="44"/>
      <c r="E115" s="44"/>
      <c r="F115" s="46"/>
      <c r="G115" s="44"/>
      <c r="H115" s="115"/>
      <c r="I115" s="46"/>
      <c r="J115" s="44"/>
      <c r="K115" s="44"/>
      <c r="L115" s="44"/>
      <c r="M115" s="44"/>
    </row>
    <row r="116" spans="1:13" ht="12.9" customHeight="1">
      <c r="A116" s="11" t="s">
        <v>36</v>
      </c>
      <c r="B116" s="50" t="s">
        <v>330</v>
      </c>
      <c r="C116" s="50"/>
      <c r="E116" s="50" t="s">
        <v>319</v>
      </c>
      <c r="F116" s="50"/>
      <c r="H116" s="116" t="s">
        <v>320</v>
      </c>
      <c r="I116" s="116"/>
      <c r="K116" s="50" t="s">
        <v>321</v>
      </c>
      <c r="L116" s="50"/>
    </row>
    <row r="117" spans="1:13" ht="12.9" customHeight="1">
      <c r="A117" s="11" t="s">
        <v>322</v>
      </c>
      <c r="B117" s="54" t="s">
        <v>137</v>
      </c>
      <c r="C117" s="55" t="s">
        <v>138</v>
      </c>
      <c r="D117" s="43"/>
      <c r="E117" s="54" t="s">
        <v>137</v>
      </c>
      <c r="F117" s="53" t="s">
        <v>138</v>
      </c>
      <c r="G117" s="43"/>
      <c r="H117" s="117" t="s">
        <v>137</v>
      </c>
      <c r="I117" s="53" t="s">
        <v>138</v>
      </c>
      <c r="J117" s="43"/>
      <c r="K117" s="54" t="s">
        <v>137</v>
      </c>
      <c r="L117" s="55" t="s">
        <v>138</v>
      </c>
      <c r="M117" s="43"/>
    </row>
    <row r="118" spans="1:13" ht="8.4" customHeight="1" thickBot="1">
      <c r="A118" s="56"/>
      <c r="B118" s="84"/>
      <c r="C118" s="59"/>
      <c r="D118" s="59"/>
      <c r="E118" s="84"/>
      <c r="F118" s="58"/>
      <c r="G118" s="59"/>
      <c r="H118" s="118"/>
      <c r="I118" s="58"/>
      <c r="J118" s="59"/>
      <c r="K118" s="84"/>
      <c r="L118" s="59"/>
      <c r="M118" s="59"/>
    </row>
    <row r="119" spans="1:13" ht="10.95" customHeight="1">
      <c r="B119" s="11"/>
      <c r="C119" s="11"/>
      <c r="E119" s="11"/>
      <c r="H119" s="73"/>
    </row>
    <row r="120" spans="1:13" ht="14.1" customHeight="1">
      <c r="A120" s="11" t="s">
        <v>222</v>
      </c>
      <c r="B120" s="64">
        <f t="shared" ref="B120:B183" si="13">IF(A120&lt;&gt;"",E120+H120+K120,"")</f>
        <v>928</v>
      </c>
      <c r="C120" s="37">
        <f t="shared" ref="C120:C183" si="14">IF(A120&lt;&gt;0,B120/$B$11*100,"")</f>
        <v>66.143977191732006</v>
      </c>
      <c r="E120" s="11">
        <f>SUM(E121:E172)</f>
        <v>914</v>
      </c>
      <c r="F120" s="37">
        <f t="shared" ref="F120:F182" si="15">IF($A120&lt;&gt;"",E120/$B120*100,"")</f>
        <v>98.491379310344826</v>
      </c>
      <c r="H120" s="11">
        <f>SUM(H121:H172)</f>
        <v>13</v>
      </c>
      <c r="I120" s="37">
        <f t="shared" ref="I120:I182" si="16">IF($A120&lt;&gt;"",H120/$B120*100,"")</f>
        <v>1.4008620689655173</v>
      </c>
      <c r="K120" s="11">
        <f>SUM(K121:K172)</f>
        <v>1</v>
      </c>
      <c r="L120" s="37">
        <f t="shared" si="12"/>
        <v>0.10775862068965517</v>
      </c>
    </row>
    <row r="121" spans="1:13" ht="14.1" customHeight="1">
      <c r="A121" s="119" t="s">
        <v>331</v>
      </c>
      <c r="B121" s="64">
        <f t="shared" si="13"/>
        <v>7</v>
      </c>
      <c r="C121" s="37">
        <f>IF(A121&lt;&gt;0,B121/$B$11*100,"")</f>
        <v>0.49893086243763368</v>
      </c>
      <c r="E121" s="38">
        <v>7</v>
      </c>
      <c r="F121" s="37">
        <f t="shared" si="15"/>
        <v>100</v>
      </c>
      <c r="G121" s="38"/>
      <c r="H121" s="38">
        <v>0</v>
      </c>
      <c r="I121" s="37">
        <f t="shared" si="16"/>
        <v>0</v>
      </c>
      <c r="J121" s="38"/>
      <c r="K121" s="38">
        <v>0</v>
      </c>
      <c r="L121" s="37">
        <f t="shared" si="12"/>
        <v>0</v>
      </c>
    </row>
    <row r="122" spans="1:13" ht="14.1" customHeight="1">
      <c r="A122" s="119" t="s">
        <v>332</v>
      </c>
      <c r="B122" s="64">
        <f t="shared" si="13"/>
        <v>11</v>
      </c>
      <c r="C122" s="37">
        <f t="shared" si="14"/>
        <v>0.78403421240199578</v>
      </c>
      <c r="E122" s="38">
        <v>11</v>
      </c>
      <c r="F122" s="37">
        <f t="shared" si="15"/>
        <v>100</v>
      </c>
      <c r="G122" s="38"/>
      <c r="H122" s="38">
        <v>0</v>
      </c>
      <c r="I122" s="37">
        <f t="shared" si="16"/>
        <v>0</v>
      </c>
      <c r="J122" s="38"/>
      <c r="K122" s="38">
        <v>0</v>
      </c>
      <c r="L122" s="37">
        <f t="shared" si="12"/>
        <v>0</v>
      </c>
    </row>
    <row r="123" spans="1:13" ht="14.1" customHeight="1">
      <c r="A123" s="119" t="s">
        <v>333</v>
      </c>
      <c r="B123" s="64">
        <f t="shared" si="13"/>
        <v>22</v>
      </c>
      <c r="C123" s="37">
        <f t="shared" si="14"/>
        <v>1.5680684248039916</v>
      </c>
      <c r="E123" s="38">
        <v>21</v>
      </c>
      <c r="F123" s="37">
        <f t="shared" si="15"/>
        <v>95.454545454545453</v>
      </c>
      <c r="G123" s="38"/>
      <c r="H123" s="38">
        <v>1</v>
      </c>
      <c r="I123" s="37">
        <f t="shared" si="16"/>
        <v>4.5454545454545459</v>
      </c>
      <c r="J123" s="38"/>
      <c r="K123" s="38">
        <v>0</v>
      </c>
      <c r="L123" s="37">
        <f t="shared" si="12"/>
        <v>0</v>
      </c>
    </row>
    <row r="124" spans="1:13" ht="14.1" customHeight="1">
      <c r="A124" s="119" t="s">
        <v>334</v>
      </c>
      <c r="B124" s="64">
        <f t="shared" si="13"/>
        <v>10</v>
      </c>
      <c r="C124" s="37">
        <f t="shared" si="14"/>
        <v>0.71275837491090521</v>
      </c>
      <c r="E124" s="38">
        <v>10</v>
      </c>
      <c r="F124" s="37">
        <f t="shared" si="15"/>
        <v>100</v>
      </c>
      <c r="G124" s="38"/>
      <c r="H124" s="38">
        <v>0</v>
      </c>
      <c r="I124" s="37">
        <f t="shared" si="16"/>
        <v>0</v>
      </c>
      <c r="J124" s="38"/>
      <c r="K124" s="38">
        <v>0</v>
      </c>
      <c r="L124" s="37">
        <f t="shared" si="12"/>
        <v>0</v>
      </c>
    </row>
    <row r="125" spans="1:13" ht="14.1" customHeight="1">
      <c r="A125" s="119" t="s">
        <v>335</v>
      </c>
      <c r="B125" s="64">
        <f t="shared" si="13"/>
        <v>34</v>
      </c>
      <c r="C125" s="37">
        <f t="shared" si="14"/>
        <v>2.4233784746970777</v>
      </c>
      <c r="E125" s="38">
        <v>34</v>
      </c>
      <c r="F125" s="37">
        <f t="shared" si="15"/>
        <v>100</v>
      </c>
      <c r="G125" s="38"/>
      <c r="H125" s="38">
        <v>0</v>
      </c>
      <c r="I125" s="37">
        <f t="shared" si="16"/>
        <v>0</v>
      </c>
      <c r="J125" s="38"/>
      <c r="K125" s="38">
        <v>0</v>
      </c>
      <c r="L125" s="37">
        <f t="shared" si="12"/>
        <v>0</v>
      </c>
    </row>
    <row r="126" spans="1:13" ht="14.1" customHeight="1">
      <c r="A126" s="119" t="s">
        <v>336</v>
      </c>
      <c r="B126" s="64">
        <f t="shared" si="13"/>
        <v>20</v>
      </c>
      <c r="C126" s="37">
        <f t="shared" si="14"/>
        <v>1.4255167498218104</v>
      </c>
      <c r="E126" s="38">
        <v>20</v>
      </c>
      <c r="F126" s="37">
        <f t="shared" si="15"/>
        <v>100</v>
      </c>
      <c r="G126" s="38"/>
      <c r="H126" s="38">
        <v>0</v>
      </c>
      <c r="I126" s="37">
        <f t="shared" si="16"/>
        <v>0</v>
      </c>
      <c r="J126" s="38"/>
      <c r="K126" s="38">
        <v>0</v>
      </c>
      <c r="L126" s="37">
        <f t="shared" si="12"/>
        <v>0</v>
      </c>
    </row>
    <row r="127" spans="1:13" ht="14.1" customHeight="1">
      <c r="A127" s="119" t="s">
        <v>337</v>
      </c>
      <c r="B127" s="64">
        <f t="shared" si="13"/>
        <v>26</v>
      </c>
      <c r="C127" s="37">
        <f t="shared" si="14"/>
        <v>1.8531717747683536</v>
      </c>
      <c r="E127" s="38">
        <v>26</v>
      </c>
      <c r="F127" s="37">
        <f t="shared" si="15"/>
        <v>100</v>
      </c>
      <c r="G127" s="38"/>
      <c r="H127" s="38">
        <v>0</v>
      </c>
      <c r="I127" s="37">
        <f t="shared" si="16"/>
        <v>0</v>
      </c>
      <c r="J127" s="38"/>
      <c r="K127" s="38">
        <v>0</v>
      </c>
      <c r="L127" s="37">
        <f t="shared" si="12"/>
        <v>0</v>
      </c>
    </row>
    <row r="128" spans="1:13" ht="14.1" customHeight="1">
      <c r="A128" s="119" t="s">
        <v>338</v>
      </c>
      <c r="B128" s="64">
        <f t="shared" si="13"/>
        <v>18</v>
      </c>
      <c r="C128" s="37">
        <f t="shared" si="14"/>
        <v>1.2829650748396295</v>
      </c>
      <c r="E128" s="38">
        <v>18</v>
      </c>
      <c r="F128" s="37">
        <f t="shared" si="15"/>
        <v>100</v>
      </c>
      <c r="G128" s="38"/>
      <c r="H128" s="38">
        <v>0</v>
      </c>
      <c r="I128" s="37">
        <f t="shared" si="16"/>
        <v>0</v>
      </c>
      <c r="J128" s="38"/>
      <c r="K128" s="38">
        <v>0</v>
      </c>
      <c r="L128" s="37">
        <f t="shared" si="12"/>
        <v>0</v>
      </c>
    </row>
    <row r="129" spans="1:12" ht="14.1" customHeight="1">
      <c r="A129" s="119" t="s">
        <v>339</v>
      </c>
      <c r="B129" s="64">
        <f t="shared" si="13"/>
        <v>13</v>
      </c>
      <c r="C129" s="37">
        <f t="shared" si="14"/>
        <v>0.9265858873841768</v>
      </c>
      <c r="E129" s="38">
        <v>13</v>
      </c>
      <c r="F129" s="37">
        <f t="shared" si="15"/>
        <v>100</v>
      </c>
      <c r="G129" s="38"/>
      <c r="H129" s="38">
        <v>0</v>
      </c>
      <c r="I129" s="37">
        <f t="shared" si="16"/>
        <v>0</v>
      </c>
      <c r="J129" s="38"/>
      <c r="K129" s="38">
        <v>0</v>
      </c>
      <c r="L129" s="37">
        <f t="shared" si="12"/>
        <v>0</v>
      </c>
    </row>
    <row r="130" spans="1:12" ht="14.1" customHeight="1">
      <c r="A130" s="119" t="s">
        <v>340</v>
      </c>
      <c r="B130" s="64">
        <f t="shared" si="13"/>
        <v>6</v>
      </c>
      <c r="C130" s="37">
        <f t="shared" si="14"/>
        <v>0.42765502494654317</v>
      </c>
      <c r="E130" s="38">
        <v>6</v>
      </c>
      <c r="F130" s="37">
        <f t="shared" si="15"/>
        <v>100</v>
      </c>
      <c r="G130" s="38"/>
      <c r="H130" s="38">
        <v>0</v>
      </c>
      <c r="I130" s="37">
        <f t="shared" si="16"/>
        <v>0</v>
      </c>
      <c r="J130" s="38"/>
      <c r="K130" s="38">
        <v>0</v>
      </c>
      <c r="L130" s="37">
        <f t="shared" si="12"/>
        <v>0</v>
      </c>
    </row>
    <row r="131" spans="1:12" ht="14.1" customHeight="1">
      <c r="A131" s="119" t="s">
        <v>341</v>
      </c>
      <c r="B131" s="64">
        <f t="shared" si="13"/>
        <v>14</v>
      </c>
      <c r="C131" s="37">
        <f t="shared" si="14"/>
        <v>0.99786172487526736</v>
      </c>
      <c r="E131" s="38">
        <v>14</v>
      </c>
      <c r="F131" s="37">
        <f t="shared" si="15"/>
        <v>100</v>
      </c>
      <c r="G131" s="38"/>
      <c r="H131" s="38">
        <v>0</v>
      </c>
      <c r="I131" s="37">
        <f t="shared" si="16"/>
        <v>0</v>
      </c>
      <c r="J131" s="38"/>
      <c r="K131" s="38">
        <v>0</v>
      </c>
      <c r="L131" s="37">
        <f t="shared" si="12"/>
        <v>0</v>
      </c>
    </row>
    <row r="132" spans="1:12" ht="14.1" customHeight="1">
      <c r="A132" s="119" t="s">
        <v>342</v>
      </c>
      <c r="B132" s="64">
        <f t="shared" si="13"/>
        <v>3</v>
      </c>
      <c r="C132" s="37">
        <f t="shared" si="14"/>
        <v>0.21382751247327159</v>
      </c>
      <c r="E132" s="38">
        <v>3</v>
      </c>
      <c r="F132" s="37">
        <f t="shared" si="15"/>
        <v>100</v>
      </c>
      <c r="G132" s="38"/>
      <c r="H132" s="38">
        <v>0</v>
      </c>
      <c r="I132" s="37">
        <f t="shared" si="16"/>
        <v>0</v>
      </c>
      <c r="J132" s="38"/>
      <c r="K132" s="38">
        <v>0</v>
      </c>
      <c r="L132" s="37">
        <f t="shared" si="12"/>
        <v>0</v>
      </c>
    </row>
    <row r="133" spans="1:12" ht="14.1" customHeight="1">
      <c r="A133" s="119" t="s">
        <v>343</v>
      </c>
      <c r="B133" s="64">
        <f t="shared" si="13"/>
        <v>25</v>
      </c>
      <c r="C133" s="37">
        <f t="shared" si="14"/>
        <v>1.7818959372772631</v>
      </c>
      <c r="E133" s="38">
        <v>25</v>
      </c>
      <c r="F133" s="37">
        <f t="shared" si="15"/>
        <v>100</v>
      </c>
      <c r="G133" s="38"/>
      <c r="H133" s="38">
        <v>0</v>
      </c>
      <c r="I133" s="37">
        <f t="shared" si="16"/>
        <v>0</v>
      </c>
      <c r="J133" s="38"/>
      <c r="K133" s="38">
        <v>0</v>
      </c>
      <c r="L133" s="37">
        <f t="shared" si="12"/>
        <v>0</v>
      </c>
    </row>
    <row r="134" spans="1:12" ht="14.1" customHeight="1">
      <c r="A134" s="119" t="s">
        <v>344</v>
      </c>
      <c r="B134" s="64">
        <f t="shared" si="13"/>
        <v>33</v>
      </c>
      <c r="C134" s="37">
        <f t="shared" si="14"/>
        <v>2.3521026372059874</v>
      </c>
      <c r="E134" s="38">
        <v>33</v>
      </c>
      <c r="F134" s="37">
        <f t="shared" si="15"/>
        <v>100</v>
      </c>
      <c r="G134" s="38"/>
      <c r="H134" s="38">
        <v>0</v>
      </c>
      <c r="I134" s="37">
        <f t="shared" si="16"/>
        <v>0</v>
      </c>
      <c r="J134" s="38"/>
      <c r="K134" s="38">
        <v>0</v>
      </c>
      <c r="L134" s="37">
        <f t="shared" si="12"/>
        <v>0</v>
      </c>
    </row>
    <row r="135" spans="1:12" ht="14.1" customHeight="1">
      <c r="A135" s="119" t="s">
        <v>345</v>
      </c>
      <c r="B135" s="64">
        <f t="shared" si="13"/>
        <v>18</v>
      </c>
      <c r="C135" s="37">
        <f t="shared" si="14"/>
        <v>1.2829650748396295</v>
      </c>
      <c r="E135" s="38">
        <v>18</v>
      </c>
      <c r="F135" s="37">
        <f t="shared" si="15"/>
        <v>100</v>
      </c>
      <c r="G135" s="38"/>
      <c r="H135" s="38">
        <v>0</v>
      </c>
      <c r="I135" s="37">
        <f t="shared" si="16"/>
        <v>0</v>
      </c>
      <c r="J135" s="38"/>
      <c r="K135" s="38">
        <v>0</v>
      </c>
      <c r="L135" s="37">
        <f t="shared" si="12"/>
        <v>0</v>
      </c>
    </row>
    <row r="136" spans="1:12" ht="14.1" customHeight="1">
      <c r="A136" s="119" t="s">
        <v>346</v>
      </c>
      <c r="B136" s="64">
        <f t="shared" si="13"/>
        <v>20</v>
      </c>
      <c r="C136" s="37">
        <f t="shared" si="14"/>
        <v>1.4255167498218104</v>
      </c>
      <c r="E136" s="38">
        <v>20</v>
      </c>
      <c r="F136" s="37">
        <f t="shared" si="15"/>
        <v>100</v>
      </c>
      <c r="G136" s="38"/>
      <c r="H136" s="38">
        <v>0</v>
      </c>
      <c r="I136" s="37">
        <f t="shared" si="16"/>
        <v>0</v>
      </c>
      <c r="J136" s="38"/>
      <c r="K136" s="38">
        <v>0</v>
      </c>
      <c r="L136" s="37">
        <f t="shared" si="12"/>
        <v>0</v>
      </c>
    </row>
    <row r="137" spans="1:12" ht="14.1" customHeight="1">
      <c r="A137" s="119" t="s">
        <v>347</v>
      </c>
      <c r="B137" s="64">
        <f t="shared" si="13"/>
        <v>9</v>
      </c>
      <c r="C137" s="37">
        <f t="shared" si="14"/>
        <v>0.64148253741981476</v>
      </c>
      <c r="E137" s="38">
        <v>9</v>
      </c>
      <c r="F137" s="37">
        <f t="shared" si="15"/>
        <v>100</v>
      </c>
      <c r="G137" s="38"/>
      <c r="H137" s="38">
        <v>0</v>
      </c>
      <c r="I137" s="37">
        <f t="shared" si="16"/>
        <v>0</v>
      </c>
      <c r="J137" s="38"/>
      <c r="K137" s="38">
        <v>0</v>
      </c>
      <c r="L137" s="37">
        <f t="shared" si="12"/>
        <v>0</v>
      </c>
    </row>
    <row r="138" spans="1:12" ht="14.1" customHeight="1">
      <c r="A138" s="119" t="s">
        <v>348</v>
      </c>
      <c r="B138" s="64">
        <f t="shared" si="13"/>
        <v>11</v>
      </c>
      <c r="C138" s="37">
        <f t="shared" si="14"/>
        <v>0.78403421240199578</v>
      </c>
      <c r="E138" s="38">
        <v>11</v>
      </c>
      <c r="F138" s="37">
        <f t="shared" si="15"/>
        <v>100</v>
      </c>
      <c r="G138" s="38"/>
      <c r="H138" s="38">
        <v>0</v>
      </c>
      <c r="I138" s="37">
        <f t="shared" si="16"/>
        <v>0</v>
      </c>
      <c r="J138" s="38"/>
      <c r="K138" s="38">
        <v>0</v>
      </c>
      <c r="L138" s="37">
        <f t="shared" si="12"/>
        <v>0</v>
      </c>
    </row>
    <row r="139" spans="1:12" ht="14.1" customHeight="1">
      <c r="A139" s="119" t="s">
        <v>349</v>
      </c>
      <c r="B139" s="64">
        <f t="shared" si="13"/>
        <v>25</v>
      </c>
      <c r="C139" s="37">
        <f t="shared" si="14"/>
        <v>1.7818959372772631</v>
      </c>
      <c r="E139" s="38">
        <v>25</v>
      </c>
      <c r="F139" s="37">
        <f t="shared" si="15"/>
        <v>100</v>
      </c>
      <c r="G139" s="38"/>
      <c r="H139" s="38">
        <v>0</v>
      </c>
      <c r="I139" s="37">
        <f t="shared" si="16"/>
        <v>0</v>
      </c>
      <c r="J139" s="38"/>
      <c r="K139" s="38">
        <v>0</v>
      </c>
      <c r="L139" s="37">
        <f t="shared" si="12"/>
        <v>0</v>
      </c>
    </row>
    <row r="140" spans="1:12" ht="14.1" customHeight="1">
      <c r="A140" s="119" t="s">
        <v>350</v>
      </c>
      <c r="B140" s="64">
        <f t="shared" si="13"/>
        <v>19</v>
      </c>
      <c r="C140" s="37">
        <f t="shared" si="14"/>
        <v>1.35424091233072</v>
      </c>
      <c r="E140" s="38">
        <v>19</v>
      </c>
      <c r="F140" s="37">
        <f t="shared" si="15"/>
        <v>100</v>
      </c>
      <c r="G140" s="38"/>
      <c r="H140" s="38">
        <v>0</v>
      </c>
      <c r="I140" s="37">
        <f t="shared" si="16"/>
        <v>0</v>
      </c>
      <c r="J140" s="38"/>
      <c r="K140" s="38">
        <v>0</v>
      </c>
      <c r="L140" s="37">
        <f t="shared" si="12"/>
        <v>0</v>
      </c>
    </row>
    <row r="141" spans="1:12" ht="14.1" customHeight="1">
      <c r="A141" s="119" t="s">
        <v>351</v>
      </c>
      <c r="B141" s="64">
        <f t="shared" si="13"/>
        <v>47</v>
      </c>
      <c r="C141" s="37">
        <f t="shared" si="14"/>
        <v>3.3499643620812543</v>
      </c>
      <c r="E141" s="38">
        <v>47</v>
      </c>
      <c r="F141" s="37">
        <f t="shared" si="15"/>
        <v>100</v>
      </c>
      <c r="G141" s="38"/>
      <c r="H141" s="38">
        <v>0</v>
      </c>
      <c r="I141" s="37">
        <f t="shared" si="16"/>
        <v>0</v>
      </c>
      <c r="J141" s="38"/>
      <c r="K141" s="38">
        <v>0</v>
      </c>
      <c r="L141" s="37">
        <f t="shared" si="12"/>
        <v>0</v>
      </c>
    </row>
    <row r="142" spans="1:12" ht="14.1" customHeight="1">
      <c r="A142" s="119" t="s">
        <v>352</v>
      </c>
      <c r="B142" s="64">
        <f t="shared" si="13"/>
        <v>5</v>
      </c>
      <c r="C142" s="37">
        <f t="shared" si="14"/>
        <v>0.35637918745545261</v>
      </c>
      <c r="E142" s="38">
        <v>4</v>
      </c>
      <c r="F142" s="37">
        <f t="shared" si="15"/>
        <v>80</v>
      </c>
      <c r="G142" s="38"/>
      <c r="H142" s="38">
        <v>1</v>
      </c>
      <c r="I142" s="37">
        <f t="shared" si="16"/>
        <v>20</v>
      </c>
      <c r="J142" s="38"/>
      <c r="K142" s="38">
        <v>0</v>
      </c>
      <c r="L142" s="37">
        <f t="shared" si="12"/>
        <v>0</v>
      </c>
    </row>
    <row r="143" spans="1:12" ht="14.1" customHeight="1">
      <c r="A143" s="119" t="s">
        <v>353</v>
      </c>
      <c r="B143" s="64">
        <f t="shared" si="13"/>
        <v>22</v>
      </c>
      <c r="C143" s="37">
        <f t="shared" si="14"/>
        <v>1.5680684248039916</v>
      </c>
      <c r="E143" s="38">
        <v>22</v>
      </c>
      <c r="F143" s="37">
        <f t="shared" si="15"/>
        <v>100</v>
      </c>
      <c r="G143" s="38"/>
      <c r="H143" s="38">
        <v>0</v>
      </c>
      <c r="I143" s="37">
        <f t="shared" si="16"/>
        <v>0</v>
      </c>
      <c r="J143" s="38"/>
      <c r="K143" s="38">
        <v>0</v>
      </c>
      <c r="L143" s="37">
        <f t="shared" si="12"/>
        <v>0</v>
      </c>
    </row>
    <row r="144" spans="1:12" ht="14.1" customHeight="1">
      <c r="A144" s="119" t="s">
        <v>354</v>
      </c>
      <c r="B144" s="64">
        <f t="shared" si="13"/>
        <v>17</v>
      </c>
      <c r="C144" s="37">
        <f t="shared" si="14"/>
        <v>1.2116892373485388</v>
      </c>
      <c r="E144" s="38">
        <v>17</v>
      </c>
      <c r="F144" s="37">
        <f t="shared" si="15"/>
        <v>100</v>
      </c>
      <c r="G144" s="38"/>
      <c r="H144" s="38">
        <v>0</v>
      </c>
      <c r="I144" s="37">
        <f t="shared" si="16"/>
        <v>0</v>
      </c>
      <c r="J144" s="38"/>
      <c r="K144" s="38">
        <v>0</v>
      </c>
      <c r="L144" s="37">
        <f t="shared" si="12"/>
        <v>0</v>
      </c>
    </row>
    <row r="145" spans="1:12" ht="14.1" customHeight="1">
      <c r="A145" s="119" t="s">
        <v>355</v>
      </c>
      <c r="B145" s="64">
        <f t="shared" si="13"/>
        <v>7</v>
      </c>
      <c r="C145" s="37">
        <f t="shared" si="14"/>
        <v>0.49893086243763368</v>
      </c>
      <c r="E145" s="38">
        <v>7</v>
      </c>
      <c r="F145" s="37">
        <f t="shared" si="15"/>
        <v>100</v>
      </c>
      <c r="G145" s="38"/>
      <c r="H145" s="38">
        <v>0</v>
      </c>
      <c r="I145" s="37">
        <f t="shared" si="16"/>
        <v>0</v>
      </c>
      <c r="J145" s="38"/>
      <c r="K145" s="38">
        <v>0</v>
      </c>
      <c r="L145" s="37">
        <f t="shared" si="12"/>
        <v>0</v>
      </c>
    </row>
    <row r="146" spans="1:12" ht="14.1" customHeight="1">
      <c r="A146" s="119" t="s">
        <v>356</v>
      </c>
      <c r="B146" s="64">
        <f t="shared" si="13"/>
        <v>16</v>
      </c>
      <c r="C146" s="37">
        <f t="shared" si="14"/>
        <v>1.1404133998574484</v>
      </c>
      <c r="E146" s="38">
        <v>16</v>
      </c>
      <c r="F146" s="37">
        <f t="shared" si="15"/>
        <v>100</v>
      </c>
      <c r="G146" s="38"/>
      <c r="H146" s="38">
        <v>0</v>
      </c>
      <c r="I146" s="37">
        <f t="shared" si="16"/>
        <v>0</v>
      </c>
      <c r="J146" s="38"/>
      <c r="K146" s="38">
        <v>0</v>
      </c>
      <c r="L146" s="37">
        <f t="shared" si="12"/>
        <v>0</v>
      </c>
    </row>
    <row r="147" spans="1:12" ht="14.1" customHeight="1">
      <c r="A147" s="119" t="s">
        <v>357</v>
      </c>
      <c r="B147" s="64">
        <f t="shared" si="13"/>
        <v>54</v>
      </c>
      <c r="C147" s="37">
        <f t="shared" si="14"/>
        <v>3.8488952245188881</v>
      </c>
      <c r="E147" s="38">
        <v>51</v>
      </c>
      <c r="F147" s="37">
        <f t="shared" si="15"/>
        <v>94.444444444444443</v>
      </c>
      <c r="G147" s="38"/>
      <c r="H147" s="38">
        <v>3</v>
      </c>
      <c r="I147" s="37">
        <f t="shared" si="16"/>
        <v>5.5555555555555554</v>
      </c>
      <c r="J147" s="38"/>
      <c r="K147" s="38">
        <v>0</v>
      </c>
      <c r="L147" s="37">
        <f t="shared" si="12"/>
        <v>0</v>
      </c>
    </row>
    <row r="148" spans="1:12" ht="14.1" customHeight="1">
      <c r="A148" s="119" t="s">
        <v>358</v>
      </c>
      <c r="B148" s="64">
        <f t="shared" si="13"/>
        <v>10</v>
      </c>
      <c r="C148" s="37">
        <f t="shared" si="14"/>
        <v>0.71275837491090521</v>
      </c>
      <c r="E148" s="38">
        <v>10</v>
      </c>
      <c r="F148" s="37">
        <f t="shared" si="15"/>
        <v>100</v>
      </c>
      <c r="G148" s="38"/>
      <c r="H148" s="38">
        <v>0</v>
      </c>
      <c r="I148" s="37">
        <f t="shared" si="16"/>
        <v>0</v>
      </c>
      <c r="J148" s="38"/>
      <c r="K148" s="38">
        <v>0</v>
      </c>
      <c r="L148" s="37">
        <f t="shared" si="12"/>
        <v>0</v>
      </c>
    </row>
    <row r="149" spans="1:12" ht="14.1" customHeight="1">
      <c r="A149" s="119" t="s">
        <v>359</v>
      </c>
      <c r="B149" s="64">
        <f t="shared" si="13"/>
        <v>8</v>
      </c>
      <c r="C149" s="37">
        <f t="shared" si="14"/>
        <v>0.57020669992872419</v>
      </c>
      <c r="E149" s="38">
        <v>8</v>
      </c>
      <c r="F149" s="37">
        <f t="shared" si="15"/>
        <v>100</v>
      </c>
      <c r="G149" s="38"/>
      <c r="H149" s="38">
        <v>0</v>
      </c>
      <c r="I149" s="37">
        <f t="shared" si="16"/>
        <v>0</v>
      </c>
      <c r="J149" s="38"/>
      <c r="K149" s="38">
        <v>0</v>
      </c>
      <c r="L149" s="37">
        <f t="shared" si="12"/>
        <v>0</v>
      </c>
    </row>
    <row r="150" spans="1:12" ht="14.1" customHeight="1">
      <c r="A150" s="119" t="s">
        <v>360</v>
      </c>
      <c r="B150" s="64">
        <f t="shared" si="13"/>
        <v>33</v>
      </c>
      <c r="C150" s="37">
        <f t="shared" si="14"/>
        <v>2.3521026372059874</v>
      </c>
      <c r="E150" s="38">
        <v>32</v>
      </c>
      <c r="F150" s="37">
        <f t="shared" si="15"/>
        <v>96.969696969696969</v>
      </c>
      <c r="G150" s="38"/>
      <c r="H150" s="38">
        <v>1</v>
      </c>
      <c r="I150" s="37">
        <f t="shared" si="16"/>
        <v>3.0303030303030303</v>
      </c>
      <c r="J150" s="38"/>
      <c r="K150" s="38">
        <v>0</v>
      </c>
      <c r="L150" s="37">
        <f t="shared" si="12"/>
        <v>0</v>
      </c>
    </row>
    <row r="151" spans="1:12" ht="14.1" customHeight="1">
      <c r="A151" s="119" t="s">
        <v>361</v>
      </c>
      <c r="B151" s="64">
        <f t="shared" si="13"/>
        <v>9</v>
      </c>
      <c r="C151" s="37">
        <f t="shared" si="14"/>
        <v>0.64148253741981476</v>
      </c>
      <c r="E151" s="38">
        <v>9</v>
      </c>
      <c r="F151" s="37">
        <f t="shared" si="15"/>
        <v>100</v>
      </c>
      <c r="G151" s="38"/>
      <c r="H151" s="38">
        <v>0</v>
      </c>
      <c r="I151" s="37">
        <f t="shared" si="16"/>
        <v>0</v>
      </c>
      <c r="J151" s="38"/>
      <c r="K151" s="38">
        <v>0</v>
      </c>
      <c r="L151" s="37">
        <f t="shared" si="12"/>
        <v>0</v>
      </c>
    </row>
    <row r="152" spans="1:12" ht="14.1" customHeight="1">
      <c r="A152" s="119" t="s">
        <v>362</v>
      </c>
      <c r="B152" s="64">
        <f t="shared" si="13"/>
        <v>24</v>
      </c>
      <c r="C152" s="37">
        <f t="shared" si="14"/>
        <v>1.7106200997861727</v>
      </c>
      <c r="E152" s="38">
        <v>24</v>
      </c>
      <c r="F152" s="37">
        <f t="shared" si="15"/>
        <v>100</v>
      </c>
      <c r="G152" s="38"/>
      <c r="H152" s="38">
        <v>0</v>
      </c>
      <c r="I152" s="37">
        <f t="shared" si="16"/>
        <v>0</v>
      </c>
      <c r="J152" s="38"/>
      <c r="K152" s="38">
        <v>0</v>
      </c>
      <c r="L152" s="37">
        <f t="shared" si="12"/>
        <v>0</v>
      </c>
    </row>
    <row r="153" spans="1:12" ht="14.1" customHeight="1">
      <c r="A153" s="119" t="s">
        <v>363</v>
      </c>
      <c r="B153" s="64">
        <f t="shared" si="13"/>
        <v>7</v>
      </c>
      <c r="C153" s="37">
        <f t="shared" si="14"/>
        <v>0.49893086243763368</v>
      </c>
      <c r="E153" s="38">
        <v>7</v>
      </c>
      <c r="F153" s="37">
        <f t="shared" si="15"/>
        <v>100</v>
      </c>
      <c r="G153" s="38"/>
      <c r="H153" s="38">
        <v>0</v>
      </c>
      <c r="I153" s="37">
        <f t="shared" si="16"/>
        <v>0</v>
      </c>
      <c r="J153" s="38"/>
      <c r="K153" s="38">
        <v>0</v>
      </c>
      <c r="L153" s="37">
        <f t="shared" si="12"/>
        <v>0</v>
      </c>
    </row>
    <row r="154" spans="1:12" ht="14.1" customHeight="1">
      <c r="A154" s="119" t="s">
        <v>364</v>
      </c>
      <c r="B154" s="64">
        <f t="shared" si="13"/>
        <v>7</v>
      </c>
      <c r="C154" s="37">
        <f t="shared" si="14"/>
        <v>0.49893086243763368</v>
      </c>
      <c r="E154" s="38">
        <v>7</v>
      </c>
      <c r="F154" s="37">
        <f t="shared" si="15"/>
        <v>100</v>
      </c>
      <c r="G154" s="38"/>
      <c r="H154" s="38">
        <v>0</v>
      </c>
      <c r="I154" s="37">
        <f t="shared" si="16"/>
        <v>0</v>
      </c>
      <c r="J154" s="38"/>
      <c r="K154" s="38">
        <v>0</v>
      </c>
      <c r="L154" s="37">
        <f t="shared" si="12"/>
        <v>0</v>
      </c>
    </row>
    <row r="155" spans="1:12" ht="14.1" customHeight="1">
      <c r="A155" s="119" t="s">
        <v>365</v>
      </c>
      <c r="B155" s="64">
        <f t="shared" si="13"/>
        <v>7</v>
      </c>
      <c r="C155" s="37">
        <f t="shared" si="14"/>
        <v>0.49893086243763368</v>
      </c>
      <c r="E155" s="38">
        <v>7</v>
      </c>
      <c r="F155" s="37">
        <f t="shared" si="15"/>
        <v>100</v>
      </c>
      <c r="G155" s="38"/>
      <c r="H155" s="38">
        <v>0</v>
      </c>
      <c r="I155" s="37">
        <f t="shared" si="16"/>
        <v>0</v>
      </c>
      <c r="J155" s="38"/>
      <c r="K155" s="38">
        <v>0</v>
      </c>
      <c r="L155" s="37">
        <f t="shared" si="12"/>
        <v>0</v>
      </c>
    </row>
    <row r="156" spans="1:12" ht="12.75" customHeight="1">
      <c r="A156" s="119" t="s">
        <v>366</v>
      </c>
      <c r="B156" s="64">
        <f t="shared" si="13"/>
        <v>22</v>
      </c>
      <c r="C156" s="37">
        <f t="shared" si="14"/>
        <v>1.5680684248039916</v>
      </c>
      <c r="E156" s="38">
        <v>22</v>
      </c>
      <c r="F156" s="37">
        <f t="shared" si="15"/>
        <v>100</v>
      </c>
      <c r="G156" s="38"/>
      <c r="H156" s="38">
        <v>0</v>
      </c>
      <c r="I156" s="37">
        <f t="shared" si="16"/>
        <v>0</v>
      </c>
      <c r="J156" s="38"/>
      <c r="K156" s="38">
        <v>0</v>
      </c>
      <c r="L156" s="37">
        <f t="shared" si="12"/>
        <v>0</v>
      </c>
    </row>
    <row r="157" spans="1:12" ht="12.75" customHeight="1">
      <c r="A157" s="119" t="s">
        <v>367</v>
      </c>
      <c r="B157" s="64">
        <f t="shared" si="13"/>
        <v>37</v>
      </c>
      <c r="C157" s="37">
        <f t="shared" si="14"/>
        <v>2.6372059871703493</v>
      </c>
      <c r="E157" s="38">
        <v>35</v>
      </c>
      <c r="F157" s="37">
        <f t="shared" si="15"/>
        <v>94.594594594594597</v>
      </c>
      <c r="G157" s="38"/>
      <c r="H157" s="38">
        <v>1</v>
      </c>
      <c r="I157" s="37">
        <f t="shared" si="16"/>
        <v>2.7027027027027026</v>
      </c>
      <c r="J157" s="38"/>
      <c r="K157" s="38">
        <v>1</v>
      </c>
      <c r="L157" s="37">
        <f t="shared" si="12"/>
        <v>2.7027027027027026</v>
      </c>
    </row>
    <row r="158" spans="1:12" ht="14.1" customHeight="1">
      <c r="A158" s="119" t="s">
        <v>368</v>
      </c>
      <c r="B158" s="64">
        <f t="shared" si="13"/>
        <v>13</v>
      </c>
      <c r="C158" s="37">
        <f t="shared" si="14"/>
        <v>0.9265858873841768</v>
      </c>
      <c r="E158" s="38">
        <v>12</v>
      </c>
      <c r="F158" s="37">
        <f t="shared" si="15"/>
        <v>92.307692307692307</v>
      </c>
      <c r="G158" s="38"/>
      <c r="H158" s="38">
        <v>1</v>
      </c>
      <c r="I158" s="37">
        <f t="shared" si="16"/>
        <v>7.6923076923076925</v>
      </c>
      <c r="J158" s="38"/>
      <c r="K158" s="38">
        <v>0</v>
      </c>
      <c r="L158" s="37">
        <f t="shared" si="12"/>
        <v>0</v>
      </c>
    </row>
    <row r="159" spans="1:12" ht="14.1" customHeight="1">
      <c r="A159" s="119" t="s">
        <v>369</v>
      </c>
      <c r="B159" s="64">
        <f>IF(A159&lt;&gt;"",E159+H159+K159,"")</f>
        <v>2</v>
      </c>
      <c r="C159" s="37">
        <f>IF(A159&lt;&gt;0,B159/$B$11*100,"")</f>
        <v>0.14255167498218105</v>
      </c>
      <c r="E159" s="38">
        <v>2</v>
      </c>
      <c r="F159" s="37">
        <f t="shared" si="15"/>
        <v>100</v>
      </c>
      <c r="G159" s="38"/>
      <c r="H159" s="38">
        <v>0</v>
      </c>
      <c r="I159" s="37">
        <f t="shared" si="16"/>
        <v>0</v>
      </c>
      <c r="J159" s="38"/>
      <c r="K159" s="38">
        <v>0</v>
      </c>
      <c r="L159" s="37"/>
    </row>
    <row r="160" spans="1:12" ht="14.1" customHeight="1">
      <c r="A160" s="119" t="s">
        <v>370</v>
      </c>
      <c r="B160" s="64">
        <f t="shared" si="13"/>
        <v>19</v>
      </c>
      <c r="C160" s="37">
        <f t="shared" si="14"/>
        <v>1.35424091233072</v>
      </c>
      <c r="E160" s="38">
        <v>19</v>
      </c>
      <c r="F160" s="37">
        <f t="shared" si="15"/>
        <v>100</v>
      </c>
      <c r="G160" s="38"/>
      <c r="H160" s="38">
        <v>0</v>
      </c>
      <c r="I160" s="37">
        <f t="shared" si="16"/>
        <v>0</v>
      </c>
      <c r="J160" s="38"/>
      <c r="K160" s="38">
        <v>0</v>
      </c>
      <c r="L160" s="37">
        <f t="shared" si="12"/>
        <v>0</v>
      </c>
    </row>
    <row r="161" spans="1:12" ht="14.1" customHeight="1">
      <c r="A161" s="119" t="s">
        <v>371</v>
      </c>
      <c r="B161" s="64">
        <f t="shared" si="13"/>
        <v>2</v>
      </c>
      <c r="C161" s="37">
        <f t="shared" si="14"/>
        <v>0.14255167498218105</v>
      </c>
      <c r="E161" s="38">
        <v>2</v>
      </c>
      <c r="F161" s="37">
        <f t="shared" si="15"/>
        <v>100</v>
      </c>
      <c r="G161" s="38"/>
      <c r="H161" s="38">
        <v>0</v>
      </c>
      <c r="I161" s="37">
        <f t="shared" si="16"/>
        <v>0</v>
      </c>
      <c r="J161" s="38"/>
      <c r="K161" s="38">
        <v>0</v>
      </c>
      <c r="L161" s="37">
        <f t="shared" si="12"/>
        <v>0</v>
      </c>
    </row>
    <row r="162" spans="1:12" ht="14.1" customHeight="1">
      <c r="A162" s="119" t="s">
        <v>372</v>
      </c>
      <c r="B162" s="64">
        <f t="shared" si="13"/>
        <v>8</v>
      </c>
      <c r="C162" s="37">
        <f t="shared" si="14"/>
        <v>0.57020669992872419</v>
      </c>
      <c r="E162" s="38">
        <v>8</v>
      </c>
      <c r="F162" s="37">
        <f t="shared" si="15"/>
        <v>100</v>
      </c>
      <c r="G162" s="38"/>
      <c r="H162" s="38">
        <v>0</v>
      </c>
      <c r="I162" s="37">
        <f t="shared" si="16"/>
        <v>0</v>
      </c>
      <c r="J162" s="38"/>
      <c r="K162" s="38">
        <v>0</v>
      </c>
      <c r="L162" s="37">
        <f t="shared" si="12"/>
        <v>0</v>
      </c>
    </row>
    <row r="163" spans="1:12" ht="14.1" customHeight="1">
      <c r="A163" s="119" t="s">
        <v>373</v>
      </c>
      <c r="B163" s="64">
        <f t="shared" si="13"/>
        <v>18</v>
      </c>
      <c r="C163" s="37">
        <f t="shared" si="14"/>
        <v>1.2829650748396295</v>
      </c>
      <c r="E163" s="38">
        <v>18</v>
      </c>
      <c r="F163" s="37">
        <f t="shared" si="15"/>
        <v>100</v>
      </c>
      <c r="G163" s="38"/>
      <c r="H163" s="38">
        <v>0</v>
      </c>
      <c r="I163" s="37">
        <f t="shared" si="16"/>
        <v>0</v>
      </c>
      <c r="J163" s="38"/>
      <c r="K163" s="38">
        <v>0</v>
      </c>
      <c r="L163" s="37">
        <f t="shared" ref="L163:L191" si="17">IF($A163&lt;&gt;"",K163/$B163*100,"")</f>
        <v>0</v>
      </c>
    </row>
    <row r="164" spans="1:12" ht="14.1" customHeight="1">
      <c r="A164" s="119" t="s">
        <v>374</v>
      </c>
      <c r="B164" s="64">
        <f t="shared" si="13"/>
        <v>19</v>
      </c>
      <c r="C164" s="37">
        <f t="shared" si="14"/>
        <v>1.35424091233072</v>
      </c>
      <c r="E164" s="38">
        <v>19</v>
      </c>
      <c r="F164" s="37">
        <f t="shared" si="15"/>
        <v>100</v>
      </c>
      <c r="G164" s="38"/>
      <c r="H164" s="38">
        <v>0</v>
      </c>
      <c r="I164" s="37">
        <f t="shared" si="16"/>
        <v>0</v>
      </c>
      <c r="J164" s="38"/>
      <c r="K164" s="38">
        <v>0</v>
      </c>
      <c r="L164" s="37">
        <f t="shared" si="17"/>
        <v>0</v>
      </c>
    </row>
    <row r="165" spans="1:12" ht="14.1" customHeight="1">
      <c r="A165" s="119" t="s">
        <v>375</v>
      </c>
      <c r="B165" s="64">
        <f t="shared" si="13"/>
        <v>24</v>
      </c>
      <c r="C165" s="37">
        <f t="shared" si="14"/>
        <v>1.7106200997861727</v>
      </c>
      <c r="E165" s="38">
        <v>24</v>
      </c>
      <c r="F165" s="37">
        <f t="shared" si="15"/>
        <v>100</v>
      </c>
      <c r="G165" s="38"/>
      <c r="H165" s="38">
        <v>0</v>
      </c>
      <c r="I165" s="37">
        <f t="shared" si="16"/>
        <v>0</v>
      </c>
      <c r="J165" s="38"/>
      <c r="K165" s="38">
        <v>0</v>
      </c>
      <c r="L165" s="37">
        <f t="shared" si="17"/>
        <v>0</v>
      </c>
    </row>
    <row r="166" spans="1:12" ht="14.1" customHeight="1">
      <c r="A166" s="119" t="s">
        <v>376</v>
      </c>
      <c r="B166" s="64">
        <f t="shared" si="13"/>
        <v>11</v>
      </c>
      <c r="C166" s="37">
        <f t="shared" si="14"/>
        <v>0.78403421240199578</v>
      </c>
      <c r="E166" s="38">
        <v>11</v>
      </c>
      <c r="F166" s="37">
        <f t="shared" si="15"/>
        <v>100</v>
      </c>
      <c r="G166" s="38"/>
      <c r="H166" s="38">
        <v>0</v>
      </c>
      <c r="I166" s="37">
        <f t="shared" si="16"/>
        <v>0</v>
      </c>
      <c r="J166" s="38"/>
      <c r="K166" s="38">
        <v>0</v>
      </c>
      <c r="L166" s="37">
        <f t="shared" si="17"/>
        <v>0</v>
      </c>
    </row>
    <row r="167" spans="1:12" ht="14.1" customHeight="1">
      <c r="A167" s="119" t="s">
        <v>377</v>
      </c>
      <c r="B167" s="64">
        <f t="shared" si="13"/>
        <v>39</v>
      </c>
      <c r="C167" s="37">
        <f>IF(A167&lt;&gt;0,B167/$B$11*100,"")</f>
        <v>2.7797576621525306</v>
      </c>
      <c r="E167" s="38">
        <v>39</v>
      </c>
      <c r="F167" s="37">
        <f t="shared" si="15"/>
        <v>100</v>
      </c>
      <c r="G167" s="38"/>
      <c r="H167" s="38">
        <v>0</v>
      </c>
      <c r="I167" s="37">
        <f t="shared" si="16"/>
        <v>0</v>
      </c>
      <c r="J167" s="38"/>
      <c r="K167" s="38">
        <v>0</v>
      </c>
      <c r="L167" s="37">
        <f t="shared" si="17"/>
        <v>0</v>
      </c>
    </row>
    <row r="168" spans="1:12" ht="14.1" customHeight="1">
      <c r="A168" s="119" t="s">
        <v>378</v>
      </c>
      <c r="B168" s="64">
        <f t="shared" si="13"/>
        <v>17</v>
      </c>
      <c r="C168" s="37">
        <f t="shared" si="14"/>
        <v>1.2116892373485388</v>
      </c>
      <c r="E168" s="38">
        <v>17</v>
      </c>
      <c r="F168" s="37">
        <f t="shared" si="15"/>
        <v>100</v>
      </c>
      <c r="G168" s="38"/>
      <c r="H168" s="38">
        <v>0</v>
      </c>
      <c r="I168" s="37">
        <f t="shared" si="16"/>
        <v>0</v>
      </c>
      <c r="J168" s="38"/>
      <c r="K168" s="38">
        <v>0</v>
      </c>
      <c r="L168" s="37">
        <f t="shared" si="17"/>
        <v>0</v>
      </c>
    </row>
    <row r="169" spans="1:12" ht="14.1" customHeight="1">
      <c r="A169" s="119" t="s">
        <v>379</v>
      </c>
      <c r="B169" s="64">
        <f t="shared" si="13"/>
        <v>13</v>
      </c>
      <c r="C169" s="37">
        <f t="shared" si="14"/>
        <v>0.9265858873841768</v>
      </c>
      <c r="E169" s="38">
        <v>13</v>
      </c>
      <c r="F169" s="37">
        <f t="shared" si="15"/>
        <v>100</v>
      </c>
      <c r="G169" s="38"/>
      <c r="H169" s="38">
        <v>0</v>
      </c>
      <c r="I169" s="37">
        <f t="shared" si="16"/>
        <v>0</v>
      </c>
      <c r="J169" s="38"/>
      <c r="K169" s="38">
        <v>0</v>
      </c>
      <c r="L169" s="37">
        <f t="shared" si="17"/>
        <v>0</v>
      </c>
    </row>
    <row r="170" spans="1:12" ht="14.1" customHeight="1">
      <c r="A170" s="119" t="s">
        <v>380</v>
      </c>
      <c r="B170" s="64">
        <f t="shared" si="13"/>
        <v>25</v>
      </c>
      <c r="C170" s="37">
        <f t="shared" si="14"/>
        <v>1.7818959372772631</v>
      </c>
      <c r="E170" s="38">
        <v>22</v>
      </c>
      <c r="F170" s="37">
        <f t="shared" si="15"/>
        <v>88</v>
      </c>
      <c r="G170" s="38"/>
      <c r="H170" s="38">
        <v>3</v>
      </c>
      <c r="I170" s="37">
        <f t="shared" si="16"/>
        <v>12</v>
      </c>
      <c r="J170" s="38"/>
      <c r="K170" s="38">
        <v>0</v>
      </c>
      <c r="L170" s="37">
        <f t="shared" si="17"/>
        <v>0</v>
      </c>
    </row>
    <row r="171" spans="1:12" ht="14.1" customHeight="1">
      <c r="A171" s="119" t="s">
        <v>381</v>
      </c>
      <c r="B171" s="64">
        <f t="shared" si="13"/>
        <v>13</v>
      </c>
      <c r="C171" s="37">
        <f t="shared" si="14"/>
        <v>0.9265858873841768</v>
      </c>
      <c r="E171" s="38">
        <v>13</v>
      </c>
      <c r="F171" s="37">
        <f t="shared" si="15"/>
        <v>100</v>
      </c>
      <c r="G171" s="38"/>
      <c r="H171" s="38">
        <v>0</v>
      </c>
      <c r="I171" s="37">
        <f t="shared" si="16"/>
        <v>0</v>
      </c>
      <c r="J171" s="38"/>
      <c r="K171" s="38">
        <v>0</v>
      </c>
      <c r="L171" s="37">
        <f t="shared" si="17"/>
        <v>0</v>
      </c>
    </row>
    <row r="172" spans="1:12" ht="14.1" customHeight="1">
      <c r="A172" s="119" t="s">
        <v>382</v>
      </c>
      <c r="B172" s="64">
        <f t="shared" si="13"/>
        <v>29</v>
      </c>
      <c r="C172" s="37">
        <f t="shared" si="14"/>
        <v>2.0669992872416252</v>
      </c>
      <c r="E172" s="38">
        <v>27</v>
      </c>
      <c r="F172" s="37">
        <f t="shared" si="15"/>
        <v>93.103448275862064</v>
      </c>
      <c r="G172" s="38"/>
      <c r="H172" s="38">
        <v>2</v>
      </c>
      <c r="I172" s="37">
        <f t="shared" si="16"/>
        <v>6.8965517241379306</v>
      </c>
      <c r="J172" s="38"/>
      <c r="K172" s="38">
        <v>0</v>
      </c>
      <c r="L172" s="37"/>
    </row>
    <row r="173" spans="1:12" ht="6" customHeight="1">
      <c r="B173" s="64" t="str">
        <f t="shared" si="13"/>
        <v/>
      </c>
      <c r="C173" s="37" t="str">
        <f t="shared" si="14"/>
        <v/>
      </c>
      <c r="E173" s="11"/>
      <c r="F173" s="37" t="str">
        <f t="shared" si="15"/>
        <v/>
      </c>
      <c r="H173" s="73"/>
      <c r="I173" s="37" t="str">
        <f t="shared" si="16"/>
        <v/>
      </c>
      <c r="L173" s="37" t="str">
        <f t="shared" si="17"/>
        <v/>
      </c>
    </row>
    <row r="174" spans="1:12" ht="14.1" customHeight="1">
      <c r="A174" s="11" t="s">
        <v>275</v>
      </c>
      <c r="B174" s="64">
        <f t="shared" si="13"/>
        <v>1</v>
      </c>
      <c r="C174" s="37">
        <f t="shared" si="14"/>
        <v>7.1275837491090524E-2</v>
      </c>
      <c r="E174" s="11">
        <f>SUM(E175:E176)</f>
        <v>1</v>
      </c>
      <c r="F174" s="37">
        <f t="shared" si="15"/>
        <v>100</v>
      </c>
      <c r="H174" s="11">
        <f>SUM(H175:H176)</f>
        <v>0</v>
      </c>
      <c r="I174" s="37">
        <f t="shared" si="16"/>
        <v>0</v>
      </c>
      <c r="L174" s="37">
        <f t="shared" si="17"/>
        <v>0</v>
      </c>
    </row>
    <row r="175" spans="1:12" ht="7.5" customHeight="1">
      <c r="B175" s="64" t="str">
        <f t="shared" si="13"/>
        <v/>
      </c>
      <c r="C175" s="37" t="str">
        <f t="shared" si="14"/>
        <v/>
      </c>
      <c r="E175" s="11"/>
      <c r="F175" s="37" t="str">
        <f t="shared" si="15"/>
        <v/>
      </c>
      <c r="H175" s="73"/>
      <c r="I175" s="37" t="str">
        <f t="shared" si="16"/>
        <v/>
      </c>
      <c r="L175" s="37" t="str">
        <f t="shared" si="17"/>
        <v/>
      </c>
    </row>
    <row r="176" spans="1:12" ht="14.1" customHeight="1">
      <c r="A176" s="11" t="s">
        <v>276</v>
      </c>
      <c r="B176" s="64">
        <f t="shared" si="13"/>
        <v>1</v>
      </c>
      <c r="C176" s="37">
        <f t="shared" si="14"/>
        <v>7.1275837491090524E-2</v>
      </c>
      <c r="E176" s="11">
        <v>1</v>
      </c>
      <c r="F176" s="37">
        <f t="shared" si="15"/>
        <v>100</v>
      </c>
      <c r="H176" s="73"/>
      <c r="I176" s="37">
        <f t="shared" si="16"/>
        <v>0</v>
      </c>
      <c r="L176" s="37">
        <f t="shared" si="17"/>
        <v>0</v>
      </c>
    </row>
    <row r="177" spans="1:13" ht="6.6" customHeight="1">
      <c r="B177" s="64" t="str">
        <f t="shared" si="13"/>
        <v/>
      </c>
      <c r="C177" s="37" t="str">
        <f t="shared" si="14"/>
        <v/>
      </c>
      <c r="E177" s="11"/>
      <c r="F177" s="37" t="str">
        <f t="shared" si="15"/>
        <v/>
      </c>
      <c r="H177" s="73"/>
      <c r="I177" s="37" t="str">
        <f t="shared" si="16"/>
        <v/>
      </c>
      <c r="L177" s="37" t="str">
        <f t="shared" si="17"/>
        <v/>
      </c>
    </row>
    <row r="178" spans="1:13" ht="14.1" customHeight="1">
      <c r="A178" s="16" t="s">
        <v>383</v>
      </c>
      <c r="B178" s="61">
        <f t="shared" si="13"/>
        <v>2</v>
      </c>
      <c r="C178" s="62">
        <f t="shared" si="14"/>
        <v>0.14255167498218105</v>
      </c>
      <c r="D178" s="16"/>
      <c r="E178" s="16">
        <f>SUM(E180)</f>
        <v>2</v>
      </c>
      <c r="F178" s="62">
        <f t="shared" si="15"/>
        <v>100</v>
      </c>
      <c r="G178" s="16"/>
      <c r="H178" s="16">
        <f>SUM(H180)</f>
        <v>0</v>
      </c>
      <c r="I178" s="37">
        <f t="shared" si="16"/>
        <v>0</v>
      </c>
      <c r="J178" s="16"/>
      <c r="K178" s="16">
        <f>SUM(K180)</f>
        <v>0</v>
      </c>
      <c r="L178" s="62">
        <f t="shared" si="17"/>
        <v>0</v>
      </c>
    </row>
    <row r="179" spans="1:13" ht="7.5" customHeight="1">
      <c r="B179" s="64" t="str">
        <f t="shared" si="13"/>
        <v/>
      </c>
      <c r="C179" s="37" t="str">
        <f t="shared" si="14"/>
        <v/>
      </c>
      <c r="E179" s="11"/>
      <c r="F179" s="37" t="str">
        <f t="shared" si="15"/>
        <v/>
      </c>
      <c r="H179" s="11"/>
      <c r="I179" s="37" t="str">
        <f t="shared" si="16"/>
        <v/>
      </c>
      <c r="L179" s="37" t="str">
        <f t="shared" si="17"/>
        <v/>
      </c>
    </row>
    <row r="180" spans="1:13" ht="14.1" customHeight="1">
      <c r="A180" s="11" t="s">
        <v>384</v>
      </c>
      <c r="B180" s="64">
        <f t="shared" si="13"/>
        <v>2</v>
      </c>
      <c r="C180" s="37">
        <f t="shared" si="14"/>
        <v>0.14255167498218105</v>
      </c>
      <c r="E180" s="11">
        <f>SUM(E181:E182)</f>
        <v>2</v>
      </c>
      <c r="F180" s="37">
        <f t="shared" si="15"/>
        <v>100</v>
      </c>
      <c r="H180" s="11">
        <f>SUM(H181:H182)</f>
        <v>0</v>
      </c>
      <c r="I180" s="37">
        <f t="shared" si="16"/>
        <v>0</v>
      </c>
      <c r="K180" s="11">
        <f>SUM(K181:K182)</f>
        <v>0</v>
      </c>
      <c r="L180" s="37">
        <f t="shared" si="17"/>
        <v>0</v>
      </c>
    </row>
    <row r="181" spans="1:13" ht="14.1" customHeight="1">
      <c r="A181" s="11" t="s">
        <v>278</v>
      </c>
      <c r="B181" s="64">
        <f t="shared" si="13"/>
        <v>2</v>
      </c>
      <c r="C181" s="37">
        <f t="shared" si="14"/>
        <v>0.14255167498218105</v>
      </c>
      <c r="E181" s="120">
        <v>2</v>
      </c>
      <c r="F181" s="37">
        <f t="shared" si="15"/>
        <v>100</v>
      </c>
      <c r="G181" s="120"/>
      <c r="H181" s="120"/>
      <c r="I181" s="37">
        <f t="shared" si="16"/>
        <v>0</v>
      </c>
      <c r="J181"/>
      <c r="K181"/>
      <c r="L181" s="37">
        <f t="shared" si="17"/>
        <v>0</v>
      </c>
    </row>
    <row r="182" spans="1:13" ht="14.1" hidden="1" customHeight="1">
      <c r="A182" s="11" t="s">
        <v>385</v>
      </c>
      <c r="B182" s="64">
        <f t="shared" si="13"/>
        <v>0</v>
      </c>
      <c r="C182" s="37">
        <f t="shared" si="14"/>
        <v>0</v>
      </c>
      <c r="E182" s="11"/>
      <c r="F182" s="37" t="e">
        <f t="shared" si="15"/>
        <v>#DIV/0!</v>
      </c>
      <c r="H182" s="73"/>
      <c r="I182" s="37" t="e">
        <f t="shared" si="16"/>
        <v>#DIV/0!</v>
      </c>
      <c r="L182" s="37" t="e">
        <f t="shared" si="17"/>
        <v>#DIV/0!</v>
      </c>
    </row>
    <row r="183" spans="1:13" ht="8.25" customHeight="1">
      <c r="A183" s="11" t="s">
        <v>281</v>
      </c>
      <c r="B183" s="64">
        <f t="shared" si="13"/>
        <v>0</v>
      </c>
      <c r="C183" s="37">
        <f t="shared" si="14"/>
        <v>0</v>
      </c>
      <c r="E183" s="11"/>
      <c r="H183" s="73"/>
      <c r="L183" s="37"/>
    </row>
    <row r="184" spans="1:13" ht="14.1" customHeight="1">
      <c r="A184" s="16" t="s">
        <v>282</v>
      </c>
      <c r="B184" s="61">
        <f t="shared" ref="B184:B190" si="18">IF(A184&lt;&gt;"",E184+H184+K184,"")</f>
        <v>103</v>
      </c>
      <c r="C184" s="62">
        <f t="shared" ref="C184:C190" si="19">IF(A184&lt;&gt;0,B184/$B$11*100,"")</f>
        <v>7.3414112615823228</v>
      </c>
      <c r="D184" s="62"/>
      <c r="E184" s="16">
        <f>SUM(E185:E190)</f>
        <v>102</v>
      </c>
      <c r="F184" s="62">
        <f t="shared" ref="F184:F190" si="20">IF($A184&lt;&gt;"",E184/$B184*100,"")</f>
        <v>99.029126213592235</v>
      </c>
      <c r="G184" s="62"/>
      <c r="H184" s="67">
        <f>SUM(H185:H190)</f>
        <v>0</v>
      </c>
      <c r="I184" s="37">
        <f t="shared" ref="I184:I190" si="21">IF($A184&lt;&gt;"",H184/$B184*100,"")</f>
        <v>0</v>
      </c>
      <c r="J184" s="62"/>
      <c r="K184" s="67">
        <f>SUM(K185:K190)</f>
        <v>1</v>
      </c>
      <c r="L184" s="62">
        <f t="shared" si="17"/>
        <v>0.97087378640776689</v>
      </c>
      <c r="M184" s="37"/>
    </row>
    <row r="185" spans="1:13" ht="14.1" customHeight="1">
      <c r="A185" s="11" t="s">
        <v>283</v>
      </c>
      <c r="B185" s="64">
        <f t="shared" si="18"/>
        <v>38</v>
      </c>
      <c r="C185" s="37">
        <f t="shared" si="19"/>
        <v>2.7084818246614399</v>
      </c>
      <c r="D185" s="37"/>
      <c r="E185" s="38">
        <v>38</v>
      </c>
      <c r="F185" s="37">
        <f t="shared" si="20"/>
        <v>100</v>
      </c>
      <c r="G185" s="38"/>
      <c r="H185" s="38">
        <v>0</v>
      </c>
      <c r="I185" s="37">
        <f t="shared" si="21"/>
        <v>0</v>
      </c>
      <c r="J185" s="38"/>
      <c r="K185" s="38">
        <v>0</v>
      </c>
      <c r="L185" s="37">
        <f t="shared" si="17"/>
        <v>0</v>
      </c>
      <c r="M185" s="37"/>
    </row>
    <row r="186" spans="1:13" ht="14.1" customHeight="1">
      <c r="A186" s="11" t="s">
        <v>284</v>
      </c>
      <c r="B186" s="64">
        <f t="shared" si="18"/>
        <v>14</v>
      </c>
      <c r="C186" s="37">
        <f t="shared" si="19"/>
        <v>0.99786172487526736</v>
      </c>
      <c r="D186" s="37"/>
      <c r="E186" s="38">
        <v>14</v>
      </c>
      <c r="F186" s="37">
        <f t="shared" si="20"/>
        <v>100</v>
      </c>
      <c r="G186" s="38"/>
      <c r="H186" s="38">
        <v>0</v>
      </c>
      <c r="I186" s="37">
        <f t="shared" si="21"/>
        <v>0</v>
      </c>
      <c r="J186" s="38"/>
      <c r="K186" s="38">
        <v>0</v>
      </c>
      <c r="L186" s="37">
        <f t="shared" si="17"/>
        <v>0</v>
      </c>
      <c r="M186" s="37"/>
    </row>
    <row r="187" spans="1:13" ht="14.1" customHeight="1">
      <c r="A187" s="11" t="s">
        <v>285</v>
      </c>
      <c r="B187" s="64">
        <f t="shared" si="18"/>
        <v>17</v>
      </c>
      <c r="C187" s="37">
        <f t="shared" si="19"/>
        <v>1.2116892373485388</v>
      </c>
      <c r="D187" s="37"/>
      <c r="E187" s="38">
        <v>16</v>
      </c>
      <c r="F187" s="37">
        <f t="shared" si="20"/>
        <v>94.117647058823522</v>
      </c>
      <c r="G187" s="38"/>
      <c r="H187" s="38">
        <v>0</v>
      </c>
      <c r="I187" s="37">
        <f t="shared" si="21"/>
        <v>0</v>
      </c>
      <c r="J187" s="38"/>
      <c r="K187" s="38">
        <v>1</v>
      </c>
      <c r="L187" s="37">
        <f t="shared" si="17"/>
        <v>5.8823529411764701</v>
      </c>
      <c r="M187" s="37"/>
    </row>
    <row r="188" spans="1:13" ht="14.1" customHeight="1">
      <c r="A188" s="11" t="s">
        <v>286</v>
      </c>
      <c r="B188" s="64">
        <f t="shared" si="18"/>
        <v>10</v>
      </c>
      <c r="C188" s="37">
        <f t="shared" si="19"/>
        <v>0.71275837491090521</v>
      </c>
      <c r="D188" s="37"/>
      <c r="E188" s="38">
        <v>10</v>
      </c>
      <c r="F188" s="37">
        <f t="shared" si="20"/>
        <v>100</v>
      </c>
      <c r="G188" s="38"/>
      <c r="H188" s="38">
        <v>0</v>
      </c>
      <c r="I188" s="37">
        <f t="shared" si="21"/>
        <v>0</v>
      </c>
      <c r="J188" s="38"/>
      <c r="K188" s="38">
        <v>0</v>
      </c>
      <c r="L188" s="37">
        <f t="shared" si="17"/>
        <v>0</v>
      </c>
      <c r="M188" s="37"/>
    </row>
    <row r="189" spans="1:13" ht="14.1" customHeight="1">
      <c r="A189" s="11" t="s">
        <v>287</v>
      </c>
      <c r="B189" s="64">
        <f t="shared" si="18"/>
        <v>14</v>
      </c>
      <c r="C189" s="37">
        <f t="shared" si="19"/>
        <v>0.99786172487526736</v>
      </c>
      <c r="D189" s="37"/>
      <c r="E189" s="38">
        <v>14</v>
      </c>
      <c r="F189" s="37">
        <f t="shared" si="20"/>
        <v>100</v>
      </c>
      <c r="G189" s="38"/>
      <c r="H189" s="38">
        <v>0</v>
      </c>
      <c r="I189" s="37">
        <f t="shared" si="21"/>
        <v>0</v>
      </c>
      <c r="J189" s="38"/>
      <c r="K189" s="38">
        <v>0</v>
      </c>
      <c r="L189" s="37">
        <f t="shared" si="17"/>
        <v>0</v>
      </c>
      <c r="M189" s="37"/>
    </row>
    <row r="190" spans="1:13" ht="14.1" customHeight="1">
      <c r="A190" s="11" t="s">
        <v>288</v>
      </c>
      <c r="B190" s="64">
        <f t="shared" si="18"/>
        <v>10</v>
      </c>
      <c r="C190" s="37">
        <f t="shared" si="19"/>
        <v>0.71275837491090521</v>
      </c>
      <c r="D190" s="37"/>
      <c r="E190" s="38">
        <v>10</v>
      </c>
      <c r="F190" s="37">
        <f t="shared" si="20"/>
        <v>100</v>
      </c>
      <c r="G190" s="38"/>
      <c r="H190" s="38">
        <v>0</v>
      </c>
      <c r="I190" s="37">
        <f t="shared" si="21"/>
        <v>0</v>
      </c>
      <c r="J190" s="38"/>
      <c r="K190" s="38">
        <v>0</v>
      </c>
      <c r="L190" s="37">
        <f t="shared" si="17"/>
        <v>0</v>
      </c>
      <c r="M190" s="37"/>
    </row>
    <row r="191" spans="1:13" ht="10.5" customHeight="1" thickBot="1">
      <c r="B191" s="11"/>
      <c r="C191" s="11"/>
      <c r="E191"/>
      <c r="F191" s="37" t="str">
        <f>IF($A191&lt;&gt;"",E191/$B191*100,"")</f>
        <v/>
      </c>
      <c r="G191"/>
      <c r="H191"/>
      <c r="I191"/>
      <c r="J191"/>
      <c r="K191"/>
    </row>
    <row r="192" spans="1:13" ht="6.75" customHeight="1">
      <c r="A192" s="44"/>
      <c r="B192" s="44"/>
      <c r="C192" s="44"/>
      <c r="D192" s="44"/>
      <c r="E192" s="45"/>
      <c r="F192" s="46"/>
      <c r="G192" s="44"/>
      <c r="H192" s="107"/>
      <c r="I192" s="46"/>
      <c r="J192" s="44"/>
      <c r="K192" s="44"/>
      <c r="L192" s="44"/>
      <c r="M192" s="44"/>
    </row>
    <row r="193" spans="1:13" ht="16.2">
      <c r="A193" s="29" t="s">
        <v>386</v>
      </c>
      <c r="B193" s="121"/>
      <c r="C193" s="37"/>
      <c r="D193"/>
      <c r="E193" s="122"/>
      <c r="F193" s="26"/>
      <c r="G193"/>
      <c r="H193" s="122"/>
      <c r="I193" s="26"/>
      <c r="J193"/>
      <c r="K193" s="122"/>
      <c r="L193" s="26"/>
      <c r="M193"/>
    </row>
    <row r="194" spans="1:13" ht="6" customHeight="1">
      <c r="B194" s="11"/>
      <c r="C194" s="11"/>
    </row>
    <row r="195" spans="1:13">
      <c r="A195" s="11" t="s">
        <v>296</v>
      </c>
      <c r="B195" s="11"/>
      <c r="C195" s="11"/>
    </row>
    <row r="196" spans="1:13">
      <c r="A196" s="11" t="s">
        <v>297</v>
      </c>
      <c r="B196" s="11"/>
      <c r="C196" s="11"/>
    </row>
    <row r="197" spans="1:13">
      <c r="B197" s="11"/>
      <c r="C197" s="11"/>
    </row>
    <row r="198" spans="1:13">
      <c r="B198" s="11"/>
      <c r="C198" s="11"/>
    </row>
    <row r="199" spans="1:13">
      <c r="B199" s="11"/>
      <c r="C199" s="11"/>
    </row>
    <row r="200" spans="1:13">
      <c r="B200" s="11"/>
      <c r="C200" s="11"/>
    </row>
    <row r="201" spans="1:13">
      <c r="B201" s="11"/>
      <c r="C201" s="11"/>
    </row>
    <row r="202" spans="1:13">
      <c r="B202" s="11"/>
      <c r="C202" s="11"/>
    </row>
    <row r="203" spans="1:13">
      <c r="B203" s="11"/>
      <c r="C203" s="11"/>
    </row>
    <row r="204" spans="1:13">
      <c r="B204" s="11"/>
      <c r="C204" s="11"/>
    </row>
    <row r="205" spans="1:13">
      <c r="B205" s="11"/>
      <c r="C205" s="11"/>
    </row>
    <row r="206" spans="1:13">
      <c r="B206" s="11"/>
      <c r="C206" s="11"/>
    </row>
    <row r="207" spans="1:13">
      <c r="B207" s="11"/>
      <c r="C207" s="11"/>
    </row>
    <row r="208" spans="1:13">
      <c r="B208" s="11"/>
      <c r="C208" s="11"/>
    </row>
    <row r="209" spans="2:3">
      <c r="B209" s="11"/>
      <c r="C209" s="11"/>
    </row>
    <row r="210" spans="2:3">
      <c r="B210" s="11"/>
      <c r="C210" s="11"/>
    </row>
    <row r="211" spans="2:3">
      <c r="B211" s="11"/>
      <c r="C211" s="11"/>
    </row>
    <row r="212" spans="2:3">
      <c r="B212" s="11"/>
      <c r="C212" s="11"/>
    </row>
    <row r="213" spans="2:3">
      <c r="B213" s="11"/>
      <c r="C213" s="11"/>
    </row>
    <row r="214" spans="2:3">
      <c r="B214" s="11"/>
      <c r="C214" s="11"/>
    </row>
    <row r="215" spans="2:3">
      <c r="B215" s="11"/>
      <c r="C215" s="11"/>
    </row>
    <row r="216" spans="2:3">
      <c r="B216" s="11"/>
      <c r="C216" s="11"/>
    </row>
    <row r="217" spans="2:3">
      <c r="B217" s="11"/>
      <c r="C217" s="11"/>
    </row>
    <row r="218" spans="2:3">
      <c r="B218" s="11"/>
      <c r="C218" s="11"/>
    </row>
    <row r="219" spans="2:3">
      <c r="B219" s="11"/>
      <c r="C219" s="11"/>
    </row>
    <row r="220" spans="2:3">
      <c r="B220" s="11"/>
      <c r="C220" s="11"/>
    </row>
    <row r="221" spans="2:3">
      <c r="B221" s="11"/>
      <c r="C221" s="11"/>
    </row>
    <row r="222" spans="2:3">
      <c r="B222" s="11"/>
      <c r="C222" s="11"/>
    </row>
    <row r="223" spans="2:3">
      <c r="B223" s="11"/>
      <c r="C223" s="11"/>
    </row>
    <row r="224" spans="2:3">
      <c r="B224" s="11"/>
      <c r="C224" s="11"/>
    </row>
    <row r="225" spans="2:3">
      <c r="B225" s="11"/>
      <c r="C225" s="11"/>
    </row>
    <row r="226" spans="2:3">
      <c r="B226" s="11"/>
      <c r="C226" s="11"/>
    </row>
    <row r="227" spans="2:3">
      <c r="B227" s="11"/>
      <c r="C227" s="11"/>
    </row>
  </sheetData>
  <mergeCells count="8">
    <mergeCell ref="B7:C7"/>
    <mergeCell ref="E7:F7"/>
    <mergeCell ref="H7:I7"/>
    <mergeCell ref="K7:L7"/>
    <mergeCell ref="B116:C116"/>
    <mergeCell ref="E116:F116"/>
    <mergeCell ref="H116:I116"/>
    <mergeCell ref="K116:L116"/>
  </mergeCells>
  <printOptions horizontalCentered="1" verticalCentered="1"/>
  <pageMargins left="0" right="0" top="0.39370078740157483" bottom="0" header="0.31496062992125984" footer="0.31496062992125984"/>
  <pageSetup scale="6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A65A1-BAF9-438E-A2DE-66EE0E3CEAF6}">
  <sheetPr>
    <tabColor rgb="FFFFC000"/>
  </sheetPr>
  <dimension ref="B1:K29"/>
  <sheetViews>
    <sheetView workbookViewId="0">
      <selection activeCell="S31" sqref="S31"/>
    </sheetView>
  </sheetViews>
  <sheetFormatPr baseColWidth="10" defaultRowHeight="14.4"/>
  <sheetData>
    <row r="1" spans="2:11" ht="12.75" customHeight="1"/>
    <row r="2" spans="2:11" ht="12.75" customHeight="1">
      <c r="J2" s="87"/>
    </row>
    <row r="3" spans="2:11" ht="12.75" customHeight="1">
      <c r="B3" s="11"/>
      <c r="C3" s="11"/>
      <c r="D3" s="11"/>
      <c r="H3" s="32"/>
    </row>
    <row r="4" spans="2:11" ht="12.75" customHeight="1">
      <c r="B4" s="123"/>
      <c r="C4" s="123"/>
      <c r="D4" s="123"/>
      <c r="E4" s="10"/>
      <c r="F4" s="10"/>
      <c r="H4" s="34"/>
      <c r="K4" s="35"/>
    </row>
    <row r="29" ht="13.5" customHeight="1"/>
  </sheetData>
  <printOptions horizontalCentered="1" verticalCentered="1"/>
  <pageMargins left="0" right="0" top="0" bottom="0" header="0.31496062992125984" footer="0.31496062992125984"/>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4E7E8-CF35-443C-B5A8-1BE9ACF6C573}">
  <sheetPr>
    <tabColor theme="4" tint="-0.249977111117893"/>
  </sheetPr>
  <dimension ref="A1:Y222"/>
  <sheetViews>
    <sheetView showZeros="0" workbookViewId="0">
      <selection activeCell="S31" sqref="S31"/>
    </sheetView>
  </sheetViews>
  <sheetFormatPr baseColWidth="10" defaultColWidth="11.44140625" defaultRowHeight="13.2"/>
  <cols>
    <col min="1" max="1" width="32.88671875" style="11" customWidth="1"/>
    <col min="2" max="2" width="8.44140625" style="65" customWidth="1"/>
    <col min="3" max="3" width="8.44140625" style="38" customWidth="1"/>
    <col min="4" max="4" width="1.5546875" style="11" customWidth="1"/>
    <col min="5" max="5" width="6.88671875" style="11" customWidth="1"/>
    <col min="6" max="6" width="7.109375" style="65" customWidth="1"/>
    <col min="7" max="7" width="6.88671875" style="65" customWidth="1"/>
    <col min="8" max="8" width="7.109375" style="37" customWidth="1"/>
    <col min="9" max="9" width="1.5546875" style="11" customWidth="1"/>
    <col min="10" max="10" width="6.88671875" style="11" customWidth="1"/>
    <col min="11" max="11" width="7.109375" style="36" customWidth="1"/>
    <col min="12" max="12" width="6.88671875" style="36" customWidth="1"/>
    <col min="13" max="13" width="7.109375" style="37" customWidth="1"/>
    <col min="14" max="14" width="1.5546875" style="11" customWidth="1"/>
    <col min="15" max="15" width="6.88671875" style="11" customWidth="1"/>
    <col min="16" max="16" width="7.109375" style="11" customWidth="1"/>
    <col min="17" max="17" width="6.88671875" style="11" customWidth="1"/>
    <col min="18" max="18" width="7.109375" style="11" customWidth="1"/>
    <col min="19" max="19" width="1.5546875" style="11" customWidth="1"/>
    <col min="20" max="20" width="6.88671875" style="11" customWidth="1"/>
    <col min="21" max="21" width="7.88671875" style="11" customWidth="1"/>
    <col min="22" max="22" width="6.5546875" style="11" customWidth="1"/>
    <col min="23" max="23" width="7.88671875" style="11" customWidth="1"/>
    <col min="24" max="24" width="1.5546875" style="38" customWidth="1"/>
    <col min="25" max="25" width="2.88671875" style="38" customWidth="1"/>
    <col min="26" max="16384" width="11.44140625" style="38"/>
  </cols>
  <sheetData>
    <row r="1" spans="1:25" ht="9" customHeight="1"/>
    <row r="2" spans="1:25">
      <c r="A2" s="11" t="s">
        <v>126</v>
      </c>
      <c r="F2" s="11"/>
      <c r="G2" s="11"/>
      <c r="H2" s="11"/>
      <c r="K2" s="11"/>
      <c r="L2" s="11"/>
      <c r="M2" s="11"/>
    </row>
    <row r="3" spans="1:25">
      <c r="A3" s="11" t="s">
        <v>127</v>
      </c>
      <c r="E3" s="38"/>
      <c r="F3" s="38"/>
      <c r="G3" s="38"/>
      <c r="H3" s="38"/>
      <c r="I3" s="38"/>
      <c r="J3" s="38"/>
      <c r="K3" s="38"/>
      <c r="L3" s="38"/>
      <c r="M3" s="38"/>
      <c r="N3" s="38"/>
      <c r="O3" s="38"/>
      <c r="P3" s="38"/>
      <c r="Q3" s="38"/>
      <c r="R3" s="38"/>
      <c r="S3" s="38"/>
      <c r="T3" s="38"/>
      <c r="U3" s="38"/>
      <c r="V3" s="38"/>
      <c r="W3" s="38"/>
    </row>
    <row r="4" spans="1:25" ht="8.25" customHeight="1"/>
    <row r="5" spans="1:25">
      <c r="A5" s="11" t="s">
        <v>387</v>
      </c>
    </row>
    <row r="6" spans="1:25" ht="8.25" customHeight="1" thickBot="1">
      <c r="B6" s="41"/>
      <c r="C6" s="43"/>
      <c r="D6" s="43"/>
      <c r="E6" s="43"/>
      <c r="F6" s="41"/>
      <c r="G6" s="41"/>
      <c r="H6" s="42"/>
      <c r="I6" s="43"/>
      <c r="J6" s="43"/>
      <c r="K6" s="49"/>
      <c r="L6" s="49"/>
      <c r="M6" s="42"/>
      <c r="N6" s="43"/>
      <c r="O6" s="43"/>
      <c r="P6" s="43"/>
      <c r="Q6" s="43"/>
      <c r="R6" s="43"/>
      <c r="S6" s="43"/>
      <c r="T6" s="43"/>
      <c r="U6" s="43"/>
      <c r="V6" s="43"/>
    </row>
    <row r="7" spans="1:25">
      <c r="A7" s="44"/>
      <c r="B7" s="45"/>
      <c r="C7" s="44"/>
      <c r="D7" s="44"/>
      <c r="E7" s="44"/>
      <c r="F7" s="45"/>
      <c r="G7" s="45"/>
      <c r="H7" s="46"/>
      <c r="I7" s="44"/>
      <c r="J7" s="44"/>
      <c r="K7" s="107"/>
      <c r="L7" s="107"/>
      <c r="M7" s="46"/>
      <c r="N7" s="44"/>
      <c r="O7" s="44"/>
      <c r="P7" s="44"/>
      <c r="Q7" s="44"/>
      <c r="R7" s="44"/>
      <c r="S7" s="44"/>
      <c r="T7" s="44"/>
      <c r="U7" s="44"/>
      <c r="V7" s="44"/>
      <c r="W7" s="44"/>
      <c r="X7" s="47"/>
    </row>
    <row r="8" spans="1:25" ht="15.6">
      <c r="A8" s="11" t="s">
        <v>388</v>
      </c>
      <c r="B8" s="48" t="s">
        <v>318</v>
      </c>
      <c r="C8" s="48"/>
      <c r="E8" s="124" t="s">
        <v>389</v>
      </c>
      <c r="F8" s="124"/>
      <c r="G8" s="124"/>
      <c r="H8" s="124"/>
      <c r="J8" s="124" t="s">
        <v>390</v>
      </c>
      <c r="K8" s="124"/>
      <c r="L8" s="124"/>
      <c r="M8" s="124"/>
      <c r="O8" s="124" t="s">
        <v>391</v>
      </c>
      <c r="P8" s="124"/>
      <c r="Q8" s="124"/>
      <c r="R8" s="124"/>
      <c r="T8" s="124" t="s">
        <v>392</v>
      </c>
      <c r="U8" s="124"/>
      <c r="V8" s="124"/>
      <c r="W8" s="124"/>
    </row>
    <row r="9" spans="1:25">
      <c r="A9" s="11" t="s">
        <v>393</v>
      </c>
      <c r="B9" s="52" t="s">
        <v>137</v>
      </c>
      <c r="C9" s="55" t="s">
        <v>138</v>
      </c>
      <c r="D9" s="43"/>
      <c r="E9" s="125" t="s">
        <v>394</v>
      </c>
      <c r="F9" s="125"/>
      <c r="G9" s="126" t="s">
        <v>395</v>
      </c>
      <c r="H9" s="126"/>
      <c r="I9" s="43"/>
      <c r="J9" s="125" t="s">
        <v>394</v>
      </c>
      <c r="K9" s="125"/>
      <c r="L9" s="126" t="s">
        <v>395</v>
      </c>
      <c r="M9" s="126"/>
      <c r="N9" s="43"/>
      <c r="O9" s="125" t="s">
        <v>394</v>
      </c>
      <c r="P9" s="125"/>
      <c r="Q9" s="126" t="s">
        <v>395</v>
      </c>
      <c r="R9" s="126"/>
      <c r="S9" s="43"/>
      <c r="T9" s="125" t="s">
        <v>394</v>
      </c>
      <c r="U9" s="125"/>
      <c r="V9" s="126" t="s">
        <v>395</v>
      </c>
      <c r="W9" s="126"/>
    </row>
    <row r="10" spans="1:25">
      <c r="B10" s="127"/>
      <c r="C10" s="43"/>
      <c r="D10" s="43"/>
      <c r="E10" s="109" t="s">
        <v>137</v>
      </c>
      <c r="F10" s="53" t="s">
        <v>138</v>
      </c>
      <c r="G10" s="109" t="s">
        <v>137</v>
      </c>
      <c r="H10" s="53" t="s">
        <v>138</v>
      </c>
      <c r="I10" s="43"/>
      <c r="J10" s="109" t="s">
        <v>137</v>
      </c>
      <c r="K10" s="53" t="s">
        <v>138</v>
      </c>
      <c r="L10" s="109" t="s">
        <v>137</v>
      </c>
      <c r="M10" s="53" t="s">
        <v>138</v>
      </c>
      <c r="N10" s="43"/>
      <c r="O10" s="109" t="s">
        <v>137</v>
      </c>
      <c r="P10" s="53" t="s">
        <v>138</v>
      </c>
      <c r="Q10" s="109" t="s">
        <v>137</v>
      </c>
      <c r="R10" s="53" t="s">
        <v>138</v>
      </c>
      <c r="S10" s="43"/>
      <c r="T10" s="109" t="s">
        <v>137</v>
      </c>
      <c r="U10" s="53" t="s">
        <v>138</v>
      </c>
      <c r="V10" s="109" t="s">
        <v>137</v>
      </c>
      <c r="W10" s="53" t="s">
        <v>138</v>
      </c>
    </row>
    <row r="11" spans="1:25" ht="13.8" thickBot="1">
      <c r="A11" s="56"/>
      <c r="B11" s="80"/>
      <c r="C11" s="59"/>
      <c r="D11" s="59"/>
      <c r="E11" s="59"/>
      <c r="F11" s="80"/>
      <c r="G11" s="80"/>
      <c r="H11" s="58"/>
      <c r="I11" s="59"/>
      <c r="J11" s="59"/>
      <c r="K11" s="110"/>
      <c r="L11" s="110"/>
      <c r="M11" s="58"/>
      <c r="N11" s="59"/>
      <c r="O11" s="59"/>
      <c r="P11" s="59"/>
      <c r="Q11" s="84"/>
      <c r="R11" s="59"/>
      <c r="S11" s="59"/>
      <c r="T11" s="59"/>
      <c r="U11" s="59"/>
      <c r="V11" s="84"/>
      <c r="W11" s="59"/>
      <c r="X11" s="60"/>
    </row>
    <row r="12" spans="1:25" ht="6.75" customHeight="1">
      <c r="M12" s="85"/>
    </row>
    <row r="13" spans="1:25">
      <c r="A13" s="16" t="s">
        <v>139</v>
      </c>
      <c r="B13" s="64">
        <f>IF(A13&lt;&gt;"",E13+G13+J13+L13+O13+Q13+T13+V13,"")</f>
        <v>2007</v>
      </c>
      <c r="C13" s="111">
        <f>IF(B13&lt;&gt;"",F13+H13+K13+M13+P13+R13+U13+W13,"")</f>
        <v>100</v>
      </c>
      <c r="D13" s="16"/>
      <c r="E13" s="63">
        <f>SUM(E15+E208)</f>
        <v>67</v>
      </c>
      <c r="F13" s="62">
        <f>IF($A13&lt;&gt;"",E13/$B13*100,"")</f>
        <v>3.338315894369706</v>
      </c>
      <c r="G13" s="63">
        <f>SUM(G15+G208)</f>
        <v>59</v>
      </c>
      <c r="H13" s="62">
        <f>IF($A13&lt;&gt;"",G13/$B13*100,"")</f>
        <v>2.9397110114598903</v>
      </c>
      <c r="I13" s="16"/>
      <c r="J13" s="63">
        <f>SUM(J15+J208)</f>
        <v>225</v>
      </c>
      <c r="K13" s="62">
        <f>IF($A13&lt;&gt;"",J13/$B13*100,"")</f>
        <v>11.210762331838566</v>
      </c>
      <c r="L13" s="63">
        <f>SUM(L15+L208)</f>
        <v>279</v>
      </c>
      <c r="M13" s="62">
        <f>IF($A13&lt;&gt;"",L13/$B13*100,"")</f>
        <v>13.901345291479823</v>
      </c>
      <c r="N13" s="16"/>
      <c r="O13" s="63">
        <f>SUM(O15+O208)</f>
        <v>295</v>
      </c>
      <c r="P13" s="62">
        <f>IF($A13&lt;&gt;"",O13/$B13*100,"")</f>
        <v>14.698555057299451</v>
      </c>
      <c r="Q13" s="63">
        <f>SUM(Q15+Q208)</f>
        <v>303</v>
      </c>
      <c r="R13" s="62">
        <f>IF($A13&lt;&gt;"",Q13/$B13*100,"")</f>
        <v>15.097159940209268</v>
      </c>
      <c r="S13" s="16"/>
      <c r="T13" s="63">
        <f>SUM(T15+T208)</f>
        <v>476</v>
      </c>
      <c r="U13" s="62">
        <f>IF($A13&lt;&gt;"",T13/$B13*100,"")</f>
        <v>23.71699053313403</v>
      </c>
      <c r="V13" s="63">
        <f>SUM(V15+V208)</f>
        <v>303</v>
      </c>
      <c r="W13" s="37">
        <f>IF($A13&lt;&gt;"",V13/$B13*100,"")</f>
        <v>15.097159940209268</v>
      </c>
      <c r="Y13" s="85"/>
    </row>
    <row r="14" spans="1:25" ht="6.75" customHeight="1">
      <c r="B14" s="64" t="str">
        <f t="shared" ref="B14:B77" si="0">IF(A14&lt;&gt;"",E14+G14+J14+L14+O14+Q14+T14+V14,"")</f>
        <v/>
      </c>
      <c r="C14" s="37" t="str">
        <f t="shared" ref="C14:C86" si="1">IF(A14&lt;&gt;0,B14/$B$13*100,"")</f>
        <v/>
      </c>
      <c r="E14" s="65"/>
      <c r="F14" s="37" t="str">
        <f t="shared" ref="F14:F77" si="2">IF($A14&lt;&gt;"",E14/$B14*100,"")</f>
        <v/>
      </c>
      <c r="H14" s="37" t="str">
        <f t="shared" ref="H14:H77" si="3">IF($A14&lt;&gt;"",G14/$B14*100,"")</f>
        <v/>
      </c>
      <c r="J14" s="65"/>
      <c r="K14" s="37" t="str">
        <f t="shared" ref="K14:K77" si="4">IF($A14&lt;&gt;"",J14/$B14*100,"")</f>
        <v/>
      </c>
      <c r="L14" s="65"/>
      <c r="M14" s="37" t="str">
        <f t="shared" ref="M14:M77" si="5">IF($A14&lt;&gt;"",L14/$B14*100,"")</f>
        <v/>
      </c>
      <c r="O14" s="65"/>
      <c r="P14" s="37" t="str">
        <f t="shared" ref="P14:P77" si="6">IF($A14&lt;&gt;"",O14/$B14*100,"")</f>
        <v/>
      </c>
      <c r="Q14" s="65"/>
      <c r="R14" s="37" t="str">
        <f t="shared" ref="R14:R77" si="7">IF($A14&lt;&gt;"",Q14/$B14*100,"")</f>
        <v/>
      </c>
      <c r="T14" s="65"/>
      <c r="U14" s="37" t="str">
        <f t="shared" ref="U14:U77" si="8">IF($A14&lt;&gt;"",T14/$B14*100,"")</f>
        <v/>
      </c>
      <c r="V14" s="65"/>
      <c r="W14" s="37" t="str">
        <f t="shared" ref="W14:W81" si="9">IF($A14&lt;&gt;"",V14/$B14*100,"")</f>
        <v/>
      </c>
    </row>
    <row r="15" spans="1:25">
      <c r="A15" s="16" t="s">
        <v>396</v>
      </c>
      <c r="B15" s="64">
        <f t="shared" si="0"/>
        <v>1818</v>
      </c>
      <c r="C15" s="62">
        <f t="shared" si="1"/>
        <v>90.582959641255599</v>
      </c>
      <c r="D15" s="16"/>
      <c r="E15" s="63">
        <f>SUM(E17+E112+E193)</f>
        <v>59</v>
      </c>
      <c r="F15" s="62">
        <f t="shared" si="2"/>
        <v>3.2453245324532456</v>
      </c>
      <c r="G15" s="63">
        <f>SUM(G17+G112+G193)</f>
        <v>57</v>
      </c>
      <c r="H15" s="62">
        <f t="shared" si="3"/>
        <v>3.1353135313531353</v>
      </c>
      <c r="I15" s="16"/>
      <c r="J15" s="63">
        <f>SUM(J17+J112+J193)</f>
        <v>202</v>
      </c>
      <c r="K15" s="62">
        <f t="shared" si="4"/>
        <v>11.111111111111111</v>
      </c>
      <c r="L15" s="63">
        <f>SUM(L17+L112+L193)</f>
        <v>240</v>
      </c>
      <c r="M15" s="62">
        <f t="shared" si="5"/>
        <v>13.201320132013199</v>
      </c>
      <c r="N15" s="16"/>
      <c r="O15" s="63">
        <f>SUM(O17+O112+O193)</f>
        <v>250</v>
      </c>
      <c r="P15" s="62">
        <f t="shared" si="6"/>
        <v>13.751375137513753</v>
      </c>
      <c r="Q15" s="63">
        <f>SUM(Q17+Q112+Q193)</f>
        <v>271</v>
      </c>
      <c r="R15" s="62">
        <f t="shared" si="7"/>
        <v>14.906490649064907</v>
      </c>
      <c r="S15" s="16"/>
      <c r="T15" s="63">
        <f>SUM(T17+T112+T193)</f>
        <v>449</v>
      </c>
      <c r="U15" s="62">
        <f t="shared" si="8"/>
        <v>24.697469746974697</v>
      </c>
      <c r="V15" s="63">
        <f>SUM(V17+V112+V193)</f>
        <v>290</v>
      </c>
      <c r="W15" s="37">
        <f t="shared" si="9"/>
        <v>15.951595159515952</v>
      </c>
      <c r="Y15" s="40"/>
    </row>
    <row r="16" spans="1:25" ht="6.75" customHeight="1">
      <c r="B16" s="64" t="str">
        <f t="shared" si="0"/>
        <v/>
      </c>
      <c r="C16" s="37" t="str">
        <f t="shared" si="1"/>
        <v/>
      </c>
      <c r="E16" s="65"/>
      <c r="F16" s="37" t="str">
        <f t="shared" si="2"/>
        <v/>
      </c>
      <c r="H16" s="37" t="str">
        <f t="shared" si="3"/>
        <v/>
      </c>
      <c r="J16" s="65"/>
      <c r="K16" s="37" t="str">
        <f t="shared" si="4"/>
        <v/>
      </c>
      <c r="L16" s="65"/>
      <c r="M16" s="37" t="str">
        <f t="shared" si="5"/>
        <v/>
      </c>
      <c r="O16" s="65"/>
      <c r="P16" s="37" t="str">
        <f t="shared" si="6"/>
        <v/>
      </c>
      <c r="Q16" s="65"/>
      <c r="R16" s="37" t="str">
        <f t="shared" si="7"/>
        <v/>
      </c>
      <c r="T16" s="65"/>
      <c r="U16" s="37" t="str">
        <f t="shared" si="8"/>
        <v/>
      </c>
      <c r="V16" s="65"/>
      <c r="W16" s="37" t="str">
        <f t="shared" si="9"/>
        <v/>
      </c>
      <c r="Y16" s="85"/>
    </row>
    <row r="17" spans="1:25">
      <c r="A17" s="16" t="s">
        <v>397</v>
      </c>
      <c r="B17" s="64">
        <f t="shared" si="0"/>
        <v>1212</v>
      </c>
      <c r="C17" s="62">
        <f t="shared" si="1"/>
        <v>60.388639760837073</v>
      </c>
      <c r="D17" s="16"/>
      <c r="E17" s="63">
        <f>SUM(E19+E32+E41+E70+E86+E101+E110)</f>
        <v>22</v>
      </c>
      <c r="F17" s="62">
        <f t="shared" si="2"/>
        <v>1.8151815181518154</v>
      </c>
      <c r="G17" s="63">
        <f>SUM(G19+G32+G41+G70+G86+G101+G110)</f>
        <v>23</v>
      </c>
      <c r="H17" s="62">
        <f t="shared" si="3"/>
        <v>1.8976897689768977</v>
      </c>
      <c r="I17" s="16"/>
      <c r="J17" s="63">
        <f>SUM(J19+J32+J41+J70+J86+J101+J110)</f>
        <v>120</v>
      </c>
      <c r="K17" s="62">
        <f t="shared" si="4"/>
        <v>9.9009900990099009</v>
      </c>
      <c r="L17" s="63">
        <f>SUM(L19+L32+L41+L70+L86+L101+L110)</f>
        <v>119</v>
      </c>
      <c r="M17" s="62">
        <f t="shared" si="5"/>
        <v>9.8184818481848186</v>
      </c>
      <c r="N17" s="16"/>
      <c r="O17" s="63">
        <f>SUM(O19+O32+O41+O70+O86+O101+O110)</f>
        <v>158</v>
      </c>
      <c r="P17" s="62">
        <f t="shared" si="6"/>
        <v>13.036303630363037</v>
      </c>
      <c r="Q17" s="63">
        <f>SUM(Q19+Q32+Q41+Q70+Q86+Q101+Q110)</f>
        <v>184</v>
      </c>
      <c r="R17" s="62">
        <f t="shared" si="7"/>
        <v>15.181518151815181</v>
      </c>
      <c r="S17" s="16"/>
      <c r="T17" s="63">
        <f>SUM(T19+T32+T41+T70+T86+T101+T110)</f>
        <v>357</v>
      </c>
      <c r="U17" s="62">
        <f t="shared" si="8"/>
        <v>29.455445544554454</v>
      </c>
      <c r="V17" s="63">
        <f>SUM(V19+V32+V41+V70+V86+V101+V110)</f>
        <v>229</v>
      </c>
      <c r="W17" s="37">
        <f t="shared" si="9"/>
        <v>18.894389438943897</v>
      </c>
    </row>
    <row r="18" spans="1:25" ht="6.75" customHeight="1">
      <c r="B18" s="64" t="str">
        <f t="shared" si="0"/>
        <v/>
      </c>
      <c r="C18" s="37" t="str">
        <f t="shared" si="1"/>
        <v/>
      </c>
      <c r="E18" s="65"/>
      <c r="F18" s="62" t="str">
        <f t="shared" si="2"/>
        <v/>
      </c>
      <c r="H18" s="62" t="str">
        <f t="shared" si="3"/>
        <v/>
      </c>
      <c r="J18" s="65"/>
      <c r="K18" s="37" t="str">
        <f t="shared" si="4"/>
        <v/>
      </c>
      <c r="L18" s="65"/>
      <c r="M18" s="37" t="str">
        <f t="shared" si="5"/>
        <v/>
      </c>
      <c r="O18" s="65"/>
      <c r="P18" s="37" t="str">
        <f t="shared" si="6"/>
        <v/>
      </c>
      <c r="Q18" s="65"/>
      <c r="R18" s="37" t="str">
        <f t="shared" si="7"/>
        <v/>
      </c>
      <c r="T18" s="65"/>
      <c r="U18" s="37" t="str">
        <f t="shared" si="8"/>
        <v/>
      </c>
      <c r="V18" s="65"/>
      <c r="W18" s="37" t="str">
        <f t="shared" si="9"/>
        <v/>
      </c>
    </row>
    <row r="19" spans="1:25" s="128" customFormat="1">
      <c r="A19" s="16" t="s">
        <v>398</v>
      </c>
      <c r="B19" s="61">
        <f t="shared" si="0"/>
        <v>76</v>
      </c>
      <c r="C19" s="62">
        <f t="shared" si="1"/>
        <v>3.7867463876432486</v>
      </c>
      <c r="D19" s="16"/>
      <c r="E19" s="63">
        <f>SUM(E20+E26)</f>
        <v>0</v>
      </c>
      <c r="F19" s="62">
        <f t="shared" si="2"/>
        <v>0</v>
      </c>
      <c r="G19" s="63">
        <f>SUM(G20+G26)</f>
        <v>1</v>
      </c>
      <c r="H19" s="62">
        <f t="shared" si="3"/>
        <v>1.3157894736842104</v>
      </c>
      <c r="I19" s="16"/>
      <c r="J19" s="66">
        <f>SUM(J20+J26)</f>
        <v>3</v>
      </c>
      <c r="K19" s="62">
        <f t="shared" si="4"/>
        <v>3.9473684210526314</v>
      </c>
      <c r="L19" s="63">
        <f>SUM(L20+L26)</f>
        <v>6</v>
      </c>
      <c r="M19" s="62">
        <f t="shared" si="5"/>
        <v>7.8947368421052628</v>
      </c>
      <c r="N19" s="16"/>
      <c r="O19" s="66">
        <f>SUM(O20+O26)</f>
        <v>9</v>
      </c>
      <c r="P19" s="62">
        <f t="shared" si="6"/>
        <v>11.842105263157894</v>
      </c>
      <c r="Q19" s="63">
        <f>SUM(Q20+Q26)</f>
        <v>18</v>
      </c>
      <c r="R19" s="62">
        <f t="shared" si="7"/>
        <v>23.684210526315788</v>
      </c>
      <c r="S19" s="16"/>
      <c r="T19" s="66">
        <f>SUM(T20+T26)</f>
        <v>25</v>
      </c>
      <c r="U19" s="62">
        <f t="shared" si="8"/>
        <v>32.894736842105267</v>
      </c>
      <c r="V19" s="63">
        <f>SUM(V20+V26)</f>
        <v>14</v>
      </c>
      <c r="W19" s="62">
        <f t="shared" si="9"/>
        <v>18.421052631578945</v>
      </c>
      <c r="Y19" s="129"/>
    </row>
    <row r="20" spans="1:25">
      <c r="A20" s="11" t="s">
        <v>142</v>
      </c>
      <c r="B20" s="64">
        <f t="shared" si="0"/>
        <v>14</v>
      </c>
      <c r="C20" s="37">
        <f t="shared" si="1"/>
        <v>0.69755854509217741</v>
      </c>
      <c r="E20" s="65">
        <f>SUM(E21:E24)</f>
        <v>0</v>
      </c>
      <c r="F20" s="37">
        <f t="shared" si="2"/>
        <v>0</v>
      </c>
      <c r="G20" s="65">
        <f>SUM(G21:G24)</f>
        <v>0</v>
      </c>
      <c r="H20" s="37">
        <f t="shared" si="3"/>
        <v>0</v>
      </c>
      <c r="J20" s="65">
        <f>SUM(J21:J24)</f>
        <v>3</v>
      </c>
      <c r="K20" s="37">
        <f t="shared" si="4"/>
        <v>21.428571428571427</v>
      </c>
      <c r="L20" s="65">
        <f>SUM(L21:L24)</f>
        <v>2</v>
      </c>
      <c r="M20" s="37">
        <f t="shared" si="5"/>
        <v>14.285714285714285</v>
      </c>
      <c r="O20" s="36">
        <f>SUM(O21:O24)</f>
        <v>2</v>
      </c>
      <c r="P20" s="37">
        <f t="shared" si="6"/>
        <v>14.285714285714285</v>
      </c>
      <c r="Q20" s="65">
        <f>SUM(Q21:Q24)</f>
        <v>3</v>
      </c>
      <c r="R20" s="37">
        <f t="shared" si="7"/>
        <v>21.428571428571427</v>
      </c>
      <c r="T20" s="65">
        <f>SUM(T21:T24)</f>
        <v>2</v>
      </c>
      <c r="U20" s="37">
        <f t="shared" si="8"/>
        <v>14.285714285714285</v>
      </c>
      <c r="V20" s="65">
        <f>SUM(V21:V24)</f>
        <v>2</v>
      </c>
      <c r="W20" s="37">
        <f t="shared" si="9"/>
        <v>14.285714285714285</v>
      </c>
    </row>
    <row r="21" spans="1:25" hidden="1">
      <c r="A21" s="11" t="s">
        <v>399</v>
      </c>
      <c r="B21" s="64">
        <f t="shared" si="0"/>
        <v>0</v>
      </c>
      <c r="C21" s="37">
        <f t="shared" si="1"/>
        <v>0</v>
      </c>
      <c r="E21" s="130"/>
      <c r="F21" s="37" t="e">
        <f t="shared" si="2"/>
        <v>#DIV/0!</v>
      </c>
      <c r="G21" s="130"/>
      <c r="H21" s="37" t="e">
        <f t="shared" si="3"/>
        <v>#DIV/0!</v>
      </c>
      <c r="I21" s="130"/>
      <c r="J21" s="130"/>
      <c r="K21" s="37" t="e">
        <f t="shared" si="4"/>
        <v>#DIV/0!</v>
      </c>
      <c r="L21" s="130"/>
      <c r="M21" s="37" t="e">
        <f t="shared" si="5"/>
        <v>#DIV/0!</v>
      </c>
      <c r="N21" s="130"/>
      <c r="O21" s="131"/>
      <c r="P21" s="37" t="e">
        <f t="shared" si="6"/>
        <v>#DIV/0!</v>
      </c>
      <c r="Q21" s="131"/>
      <c r="R21" s="37" t="e">
        <f t="shared" si="7"/>
        <v>#DIV/0!</v>
      </c>
      <c r="S21" s="131"/>
      <c r="T21" s="130"/>
      <c r="U21" s="37" t="e">
        <f t="shared" si="8"/>
        <v>#DIV/0!</v>
      </c>
      <c r="V21" s="120"/>
      <c r="W21" s="37" t="e">
        <f t="shared" si="9"/>
        <v>#DIV/0!</v>
      </c>
    </row>
    <row r="22" spans="1:25">
      <c r="A22" s="11" t="s">
        <v>144</v>
      </c>
      <c r="B22" s="64">
        <f t="shared" si="0"/>
        <v>5</v>
      </c>
      <c r="C22" s="37">
        <f t="shared" si="1"/>
        <v>0.24912805181863479</v>
      </c>
      <c r="E22" s="38">
        <v>0</v>
      </c>
      <c r="F22" s="37">
        <f t="shared" si="2"/>
        <v>0</v>
      </c>
      <c r="G22" s="38">
        <v>0</v>
      </c>
      <c r="H22" s="37">
        <f t="shared" si="3"/>
        <v>0</v>
      </c>
      <c r="I22" s="38"/>
      <c r="J22" s="38">
        <v>2</v>
      </c>
      <c r="K22" s="37">
        <f t="shared" si="4"/>
        <v>40</v>
      </c>
      <c r="L22" s="38">
        <v>1</v>
      </c>
      <c r="M22" s="37">
        <f t="shared" si="5"/>
        <v>20</v>
      </c>
      <c r="N22" s="132"/>
      <c r="O22" s="38">
        <v>0</v>
      </c>
      <c r="P22" s="37">
        <f t="shared" si="6"/>
        <v>0</v>
      </c>
      <c r="Q22" s="38">
        <v>0</v>
      </c>
      <c r="R22" s="37">
        <f t="shared" si="7"/>
        <v>0</v>
      </c>
      <c r="S22" s="38"/>
      <c r="T22" s="38">
        <v>1</v>
      </c>
      <c r="U22" s="37">
        <f t="shared" si="8"/>
        <v>20</v>
      </c>
      <c r="V22" s="38">
        <v>1</v>
      </c>
      <c r="W22" s="37">
        <f t="shared" si="9"/>
        <v>20</v>
      </c>
    </row>
    <row r="23" spans="1:25">
      <c r="A23" s="11" t="s">
        <v>145</v>
      </c>
      <c r="B23" s="64">
        <f t="shared" si="0"/>
        <v>4</v>
      </c>
      <c r="C23" s="37">
        <f t="shared" si="1"/>
        <v>0.1993024414549078</v>
      </c>
      <c r="E23" s="38">
        <v>0</v>
      </c>
      <c r="F23" s="37">
        <f t="shared" si="2"/>
        <v>0</v>
      </c>
      <c r="G23" s="38">
        <v>0</v>
      </c>
      <c r="H23" s="37">
        <f t="shared" si="3"/>
        <v>0</v>
      </c>
      <c r="I23" s="38"/>
      <c r="J23" s="38">
        <v>0</v>
      </c>
      <c r="K23" s="37">
        <f t="shared" si="4"/>
        <v>0</v>
      </c>
      <c r="L23" s="38">
        <v>0</v>
      </c>
      <c r="M23" s="37">
        <f t="shared" si="5"/>
        <v>0</v>
      </c>
      <c r="N23" s="132"/>
      <c r="O23" s="38">
        <v>1</v>
      </c>
      <c r="P23" s="37">
        <f t="shared" si="6"/>
        <v>25</v>
      </c>
      <c r="Q23" s="38">
        <v>2</v>
      </c>
      <c r="R23" s="37">
        <f t="shared" si="7"/>
        <v>50</v>
      </c>
      <c r="S23" s="38"/>
      <c r="T23" s="38">
        <v>0</v>
      </c>
      <c r="U23" s="37">
        <f t="shared" si="8"/>
        <v>0</v>
      </c>
      <c r="V23" s="38">
        <v>1</v>
      </c>
      <c r="W23" s="37">
        <f t="shared" si="9"/>
        <v>25</v>
      </c>
    </row>
    <row r="24" spans="1:25">
      <c r="A24" s="11" t="s">
        <v>146</v>
      </c>
      <c r="B24" s="64">
        <f t="shared" si="0"/>
        <v>5</v>
      </c>
      <c r="C24" s="37">
        <f t="shared" si="1"/>
        <v>0.24912805181863479</v>
      </c>
      <c r="E24" s="38">
        <v>0</v>
      </c>
      <c r="F24" s="37">
        <f t="shared" si="2"/>
        <v>0</v>
      </c>
      <c r="G24" s="38">
        <v>0</v>
      </c>
      <c r="H24" s="37">
        <f t="shared" si="3"/>
        <v>0</v>
      </c>
      <c r="I24" s="38"/>
      <c r="J24" s="38">
        <v>1</v>
      </c>
      <c r="K24" s="37">
        <f t="shared" si="4"/>
        <v>20</v>
      </c>
      <c r="L24" s="38">
        <v>1</v>
      </c>
      <c r="M24" s="37">
        <f t="shared" si="5"/>
        <v>20</v>
      </c>
      <c r="N24" s="38"/>
      <c r="O24" s="38">
        <v>1</v>
      </c>
      <c r="P24" s="37">
        <f t="shared" si="6"/>
        <v>20</v>
      </c>
      <c r="Q24" s="38">
        <v>1</v>
      </c>
      <c r="R24" s="37">
        <f t="shared" si="7"/>
        <v>20</v>
      </c>
      <c r="S24" s="38"/>
      <c r="T24" s="38">
        <v>1</v>
      </c>
      <c r="U24" s="37">
        <f t="shared" si="8"/>
        <v>20</v>
      </c>
      <c r="V24" s="38">
        <v>0</v>
      </c>
      <c r="W24" s="37">
        <f t="shared" si="9"/>
        <v>0</v>
      </c>
    </row>
    <row r="25" spans="1:25" ht="6.75" customHeight="1">
      <c r="B25" s="64" t="str">
        <f t="shared" si="0"/>
        <v/>
      </c>
      <c r="C25" s="37" t="str">
        <f t="shared" si="1"/>
        <v/>
      </c>
      <c r="E25" s="65"/>
      <c r="F25" s="37" t="str">
        <f t="shared" si="2"/>
        <v/>
      </c>
      <c r="H25" s="37" t="str">
        <f t="shared" si="3"/>
        <v/>
      </c>
      <c r="J25" s="65"/>
      <c r="K25" s="37" t="str">
        <f t="shared" si="4"/>
        <v/>
      </c>
      <c r="L25" s="65"/>
      <c r="M25" s="37" t="str">
        <f t="shared" si="5"/>
        <v/>
      </c>
      <c r="O25" s="65"/>
      <c r="P25" s="37" t="str">
        <f t="shared" si="6"/>
        <v/>
      </c>
      <c r="Q25" s="65"/>
      <c r="R25" s="37" t="str">
        <f t="shared" si="7"/>
        <v/>
      </c>
      <c r="T25" s="65"/>
      <c r="U25" s="37" t="str">
        <f t="shared" si="8"/>
        <v/>
      </c>
      <c r="V25" s="65"/>
      <c r="W25" s="37" t="str">
        <f t="shared" si="9"/>
        <v/>
      </c>
    </row>
    <row r="26" spans="1:25">
      <c r="A26" s="11" t="s">
        <v>147</v>
      </c>
      <c r="B26" s="64">
        <f t="shared" si="0"/>
        <v>62</v>
      </c>
      <c r="C26" s="37">
        <f t="shared" si="1"/>
        <v>3.089187842551071</v>
      </c>
      <c r="E26" s="36">
        <f>SUM(E27:E30)</f>
        <v>0</v>
      </c>
      <c r="F26" s="37">
        <f t="shared" si="2"/>
        <v>0</v>
      </c>
      <c r="G26" s="36">
        <f>SUM(G27:G30)</f>
        <v>1</v>
      </c>
      <c r="H26" s="37">
        <f t="shared" si="3"/>
        <v>1.6129032258064515</v>
      </c>
      <c r="J26" s="36">
        <f>SUM(J27:J30)</f>
        <v>0</v>
      </c>
      <c r="K26" s="37">
        <f t="shared" si="4"/>
        <v>0</v>
      </c>
      <c r="L26" s="36">
        <f>SUM(L27:L30)</f>
        <v>4</v>
      </c>
      <c r="M26" s="37">
        <f t="shared" si="5"/>
        <v>6.4516129032258061</v>
      </c>
      <c r="O26" s="36">
        <f>SUM(O27:O30)</f>
        <v>7</v>
      </c>
      <c r="P26" s="37">
        <f t="shared" si="6"/>
        <v>11.29032258064516</v>
      </c>
      <c r="Q26" s="36">
        <f>SUM(Q27:Q30)</f>
        <v>15</v>
      </c>
      <c r="R26" s="37">
        <f t="shared" si="7"/>
        <v>24.193548387096776</v>
      </c>
      <c r="T26" s="36">
        <f>SUM(T27:T30)</f>
        <v>23</v>
      </c>
      <c r="U26" s="37">
        <f t="shared" si="8"/>
        <v>37.096774193548384</v>
      </c>
      <c r="V26" s="36">
        <f>SUM(V27:V30)</f>
        <v>12</v>
      </c>
      <c r="W26" s="37">
        <f t="shared" si="9"/>
        <v>19.35483870967742</v>
      </c>
    </row>
    <row r="27" spans="1:25">
      <c r="A27" s="11" t="s">
        <v>400</v>
      </c>
      <c r="B27" s="64">
        <f t="shared" si="0"/>
        <v>3</v>
      </c>
      <c r="C27" s="37">
        <f t="shared" si="1"/>
        <v>0.14947683109118087</v>
      </c>
      <c r="E27" s="38">
        <v>0</v>
      </c>
      <c r="F27" s="37">
        <f t="shared" si="2"/>
        <v>0</v>
      </c>
      <c r="G27" s="38">
        <v>0</v>
      </c>
      <c r="H27" s="37">
        <f t="shared" si="3"/>
        <v>0</v>
      </c>
      <c r="I27" s="38"/>
      <c r="J27" s="38">
        <v>0</v>
      </c>
      <c r="K27" s="37">
        <f t="shared" si="4"/>
        <v>0</v>
      </c>
      <c r="L27" s="38">
        <v>3</v>
      </c>
      <c r="M27" s="37">
        <f t="shared" si="5"/>
        <v>100</v>
      </c>
      <c r="N27" s="38"/>
      <c r="O27" s="38">
        <v>0</v>
      </c>
      <c r="P27" s="37">
        <f t="shared" si="6"/>
        <v>0</v>
      </c>
      <c r="Q27" s="38">
        <v>0</v>
      </c>
      <c r="R27" s="37">
        <f t="shared" si="7"/>
        <v>0</v>
      </c>
      <c r="S27" s="38"/>
      <c r="T27" s="38">
        <v>0</v>
      </c>
      <c r="U27" s="37">
        <f t="shared" si="8"/>
        <v>0</v>
      </c>
      <c r="V27" s="38">
        <v>0</v>
      </c>
      <c r="W27" s="37">
        <f t="shared" si="9"/>
        <v>0</v>
      </c>
      <c r="X27" s="133"/>
      <c r="Y27" s="133"/>
    </row>
    <row r="28" spans="1:25">
      <c r="A28" s="11" t="s">
        <v>148</v>
      </c>
      <c r="B28" s="64">
        <f t="shared" si="0"/>
        <v>23</v>
      </c>
      <c r="C28" s="37">
        <f t="shared" si="1"/>
        <v>1.1459890383657201</v>
      </c>
      <c r="E28" s="38">
        <v>0</v>
      </c>
      <c r="F28" s="37">
        <f t="shared" si="2"/>
        <v>0</v>
      </c>
      <c r="G28" s="38">
        <v>1</v>
      </c>
      <c r="H28" s="37">
        <f t="shared" si="3"/>
        <v>4.3478260869565215</v>
      </c>
      <c r="I28" s="38"/>
      <c r="J28" s="38">
        <v>0</v>
      </c>
      <c r="K28" s="37">
        <f t="shared" si="4"/>
        <v>0</v>
      </c>
      <c r="L28" s="38">
        <v>0</v>
      </c>
      <c r="M28" s="37">
        <f t="shared" si="5"/>
        <v>0</v>
      </c>
      <c r="N28" s="38"/>
      <c r="O28" s="38">
        <v>3</v>
      </c>
      <c r="P28" s="37">
        <f t="shared" si="6"/>
        <v>13.043478260869565</v>
      </c>
      <c r="Q28" s="38">
        <v>7</v>
      </c>
      <c r="R28" s="37">
        <f t="shared" si="7"/>
        <v>30.434782608695656</v>
      </c>
      <c r="S28" s="38"/>
      <c r="T28" s="38">
        <v>7</v>
      </c>
      <c r="U28" s="37">
        <f t="shared" si="8"/>
        <v>30.434782608695656</v>
      </c>
      <c r="V28" s="38">
        <v>5</v>
      </c>
      <c r="W28" s="37">
        <f t="shared" si="9"/>
        <v>21.739130434782609</v>
      </c>
      <c r="X28" s="133"/>
      <c r="Y28" s="133"/>
    </row>
    <row r="29" spans="1:25">
      <c r="A29" s="11" t="s">
        <v>149</v>
      </c>
      <c r="B29" s="64">
        <f t="shared" si="0"/>
        <v>14</v>
      </c>
      <c r="C29" s="37">
        <f t="shared" si="1"/>
        <v>0.69755854509217741</v>
      </c>
      <c r="E29" s="38">
        <v>0</v>
      </c>
      <c r="F29" s="37">
        <f t="shared" si="2"/>
        <v>0</v>
      </c>
      <c r="G29" s="38">
        <v>0</v>
      </c>
      <c r="H29" s="37">
        <f t="shared" si="3"/>
        <v>0</v>
      </c>
      <c r="I29" s="38"/>
      <c r="J29" s="38">
        <v>0</v>
      </c>
      <c r="K29" s="37">
        <f t="shared" si="4"/>
        <v>0</v>
      </c>
      <c r="L29" s="38">
        <v>1</v>
      </c>
      <c r="M29" s="37">
        <f t="shared" si="5"/>
        <v>7.1428571428571423</v>
      </c>
      <c r="N29" s="38"/>
      <c r="O29" s="38">
        <v>0</v>
      </c>
      <c r="P29" s="37">
        <f t="shared" si="6"/>
        <v>0</v>
      </c>
      <c r="Q29" s="38">
        <v>1</v>
      </c>
      <c r="R29" s="37">
        <f t="shared" si="7"/>
        <v>7.1428571428571423</v>
      </c>
      <c r="S29" s="38"/>
      <c r="T29" s="38">
        <v>9</v>
      </c>
      <c r="U29" s="37">
        <f t="shared" si="8"/>
        <v>64.285714285714292</v>
      </c>
      <c r="V29" s="38">
        <v>3</v>
      </c>
      <c r="W29" s="37">
        <f t="shared" si="9"/>
        <v>21.428571428571427</v>
      </c>
      <c r="X29" s="133"/>
      <c r="Y29" s="133"/>
    </row>
    <row r="30" spans="1:25">
      <c r="A30" s="11" t="s">
        <v>150</v>
      </c>
      <c r="B30" s="64">
        <f t="shared" si="0"/>
        <v>22</v>
      </c>
      <c r="C30" s="37">
        <f t="shared" si="1"/>
        <v>1.096163428001993</v>
      </c>
      <c r="E30" s="38">
        <v>0</v>
      </c>
      <c r="F30" s="37">
        <f t="shared" si="2"/>
        <v>0</v>
      </c>
      <c r="G30" s="38">
        <v>0</v>
      </c>
      <c r="H30" s="37">
        <f t="shared" si="3"/>
        <v>0</v>
      </c>
      <c r="I30" s="38"/>
      <c r="J30" s="38">
        <v>0</v>
      </c>
      <c r="K30" s="37">
        <f t="shared" si="4"/>
        <v>0</v>
      </c>
      <c r="L30" s="38">
        <v>0</v>
      </c>
      <c r="M30" s="37">
        <f t="shared" si="5"/>
        <v>0</v>
      </c>
      <c r="N30" s="38"/>
      <c r="O30" s="38">
        <v>4</v>
      </c>
      <c r="P30" s="37">
        <f t="shared" si="6"/>
        <v>18.181818181818183</v>
      </c>
      <c r="Q30" s="38">
        <v>7</v>
      </c>
      <c r="R30" s="37">
        <f t="shared" si="7"/>
        <v>31.818181818181817</v>
      </c>
      <c r="S30" s="38"/>
      <c r="T30" s="38">
        <v>7</v>
      </c>
      <c r="U30" s="37">
        <f t="shared" si="8"/>
        <v>31.818181818181817</v>
      </c>
      <c r="V30" s="38">
        <v>4</v>
      </c>
      <c r="W30" s="37">
        <f t="shared" si="9"/>
        <v>18.181818181818183</v>
      </c>
      <c r="X30" s="133"/>
      <c r="Y30" s="133"/>
    </row>
    <row r="31" spans="1:25" ht="6.75" customHeight="1">
      <c r="B31" s="64" t="str">
        <f t="shared" si="0"/>
        <v/>
      </c>
      <c r="C31" s="37"/>
      <c r="E31" s="65"/>
      <c r="F31" s="37" t="str">
        <f t="shared" si="2"/>
        <v/>
      </c>
      <c r="H31" s="37" t="str">
        <f t="shared" si="3"/>
        <v/>
      </c>
      <c r="J31" s="65"/>
      <c r="K31" s="37" t="str">
        <f t="shared" si="4"/>
        <v/>
      </c>
      <c r="L31" s="65"/>
      <c r="M31" s="37" t="str">
        <f t="shared" si="5"/>
        <v/>
      </c>
      <c r="O31" s="65"/>
      <c r="P31" s="37" t="str">
        <f t="shared" si="6"/>
        <v/>
      </c>
      <c r="Q31" s="65"/>
      <c r="R31" s="37" t="str">
        <f t="shared" si="7"/>
        <v/>
      </c>
      <c r="T31" s="65"/>
      <c r="U31" s="37" t="str">
        <f t="shared" si="8"/>
        <v/>
      </c>
      <c r="V31" s="65"/>
      <c r="W31" s="37" t="str">
        <f t="shared" si="9"/>
        <v/>
      </c>
    </row>
    <row r="32" spans="1:25" s="128" customFormat="1">
      <c r="A32" s="16" t="s">
        <v>401</v>
      </c>
      <c r="B32" s="61">
        <f t="shared" si="0"/>
        <v>213</v>
      </c>
      <c r="C32" s="62">
        <f t="shared" si="1"/>
        <v>10.612855007473842</v>
      </c>
      <c r="D32" s="16"/>
      <c r="E32" s="63">
        <f>SUM(E33)</f>
        <v>3</v>
      </c>
      <c r="F32" s="62">
        <f t="shared" si="2"/>
        <v>1.4084507042253522</v>
      </c>
      <c r="G32" s="63">
        <f>SUM(G33)</f>
        <v>6</v>
      </c>
      <c r="H32" s="62">
        <f t="shared" si="3"/>
        <v>2.8169014084507045</v>
      </c>
      <c r="I32" s="16"/>
      <c r="J32" s="63">
        <f>SUM(J33)</f>
        <v>14</v>
      </c>
      <c r="K32" s="62">
        <f t="shared" si="4"/>
        <v>6.5727699530516439</v>
      </c>
      <c r="L32" s="63">
        <f>SUM(L33)</f>
        <v>5</v>
      </c>
      <c r="M32" s="62">
        <f t="shared" si="5"/>
        <v>2.3474178403755865</v>
      </c>
      <c r="N32" s="16"/>
      <c r="O32" s="63">
        <f>SUM(O33)</f>
        <v>21</v>
      </c>
      <c r="P32" s="62">
        <f t="shared" si="6"/>
        <v>9.8591549295774641</v>
      </c>
      <c r="Q32" s="63">
        <f>SUM(Q33)</f>
        <v>10</v>
      </c>
      <c r="R32" s="62">
        <f t="shared" si="7"/>
        <v>4.6948356807511731</v>
      </c>
      <c r="S32" s="16"/>
      <c r="T32" s="63">
        <f>SUM(T33)</f>
        <v>118</v>
      </c>
      <c r="U32" s="62">
        <f t="shared" si="8"/>
        <v>55.399061032863848</v>
      </c>
      <c r="V32" s="63">
        <f>SUM(V33)</f>
        <v>36</v>
      </c>
      <c r="W32" s="62">
        <f t="shared" si="9"/>
        <v>16.901408450704224</v>
      </c>
    </row>
    <row r="33" spans="1:25">
      <c r="A33" s="11" t="s">
        <v>152</v>
      </c>
      <c r="B33" s="64">
        <f t="shared" si="0"/>
        <v>213</v>
      </c>
      <c r="C33" s="37">
        <f t="shared" si="1"/>
        <v>10.612855007473842</v>
      </c>
      <c r="E33" s="65">
        <f>SUM(E34:E39)</f>
        <v>3</v>
      </c>
      <c r="F33" s="37">
        <f t="shared" si="2"/>
        <v>1.4084507042253522</v>
      </c>
      <c r="G33" s="65">
        <f>SUM(G34:G39)</f>
        <v>6</v>
      </c>
      <c r="H33" s="37">
        <f t="shared" si="3"/>
        <v>2.8169014084507045</v>
      </c>
      <c r="J33" s="65">
        <f>SUM(J34:J39)</f>
        <v>14</v>
      </c>
      <c r="K33" s="37">
        <f t="shared" si="4"/>
        <v>6.5727699530516439</v>
      </c>
      <c r="L33" s="65">
        <f>SUM(L34:L39)</f>
        <v>5</v>
      </c>
      <c r="M33" s="37">
        <f t="shared" si="5"/>
        <v>2.3474178403755865</v>
      </c>
      <c r="O33" s="65">
        <f>SUM(O34:O39)</f>
        <v>21</v>
      </c>
      <c r="P33" s="37">
        <f t="shared" si="6"/>
        <v>9.8591549295774641</v>
      </c>
      <c r="Q33" s="65">
        <f>SUM(Q34:Q39)</f>
        <v>10</v>
      </c>
      <c r="R33" s="37">
        <f t="shared" si="7"/>
        <v>4.6948356807511731</v>
      </c>
      <c r="T33" s="65">
        <f>SUM(T34:T39)</f>
        <v>118</v>
      </c>
      <c r="U33" s="37">
        <f t="shared" si="8"/>
        <v>55.399061032863848</v>
      </c>
      <c r="V33" s="65">
        <f>SUM(V34:V39)</f>
        <v>36</v>
      </c>
      <c r="W33" s="37">
        <f t="shared" si="9"/>
        <v>16.901408450704224</v>
      </c>
    </row>
    <row r="34" spans="1:25" ht="12.75" hidden="1" customHeight="1">
      <c r="A34" s="11" t="s">
        <v>402</v>
      </c>
      <c r="B34" s="64">
        <f t="shared" si="0"/>
        <v>0</v>
      </c>
      <c r="C34" s="37">
        <f t="shared" si="1"/>
        <v>0</v>
      </c>
      <c r="E34" s="38"/>
      <c r="F34" s="37" t="e">
        <f t="shared" si="2"/>
        <v>#DIV/0!</v>
      </c>
      <c r="G34" s="38"/>
      <c r="H34" s="37" t="e">
        <f t="shared" si="3"/>
        <v>#DIV/0!</v>
      </c>
      <c r="I34" s="38"/>
      <c r="J34" s="38"/>
      <c r="K34" s="37" t="e">
        <f t="shared" si="4"/>
        <v>#DIV/0!</v>
      </c>
      <c r="L34" s="38"/>
      <c r="M34" s="37" t="e">
        <f t="shared" si="5"/>
        <v>#DIV/0!</v>
      </c>
      <c r="N34" s="38"/>
      <c r="O34" s="38"/>
      <c r="P34" s="37" t="e">
        <f t="shared" si="6"/>
        <v>#DIV/0!</v>
      </c>
      <c r="Q34" s="38"/>
      <c r="R34" s="37" t="e">
        <f t="shared" si="7"/>
        <v>#DIV/0!</v>
      </c>
      <c r="S34" s="38"/>
      <c r="T34" s="38"/>
      <c r="U34" s="37" t="e">
        <f t="shared" si="8"/>
        <v>#DIV/0!</v>
      </c>
      <c r="V34" s="38"/>
      <c r="W34" s="37" t="e">
        <f t="shared" si="9"/>
        <v>#DIV/0!</v>
      </c>
    </row>
    <row r="35" spans="1:25">
      <c r="A35" s="11" t="s">
        <v>153</v>
      </c>
      <c r="B35" s="64">
        <f t="shared" si="0"/>
        <v>52</v>
      </c>
      <c r="C35" s="37">
        <f t="shared" si="1"/>
        <v>2.590931738913802</v>
      </c>
      <c r="E35" s="38">
        <v>0</v>
      </c>
      <c r="F35" s="37">
        <f t="shared" si="2"/>
        <v>0</v>
      </c>
      <c r="G35" s="38">
        <v>1</v>
      </c>
      <c r="H35" s="37">
        <f t="shared" si="3"/>
        <v>1.9230769230769231</v>
      </c>
      <c r="I35" s="38"/>
      <c r="J35" s="38">
        <v>0</v>
      </c>
      <c r="K35" s="37">
        <f t="shared" si="4"/>
        <v>0</v>
      </c>
      <c r="L35" s="38">
        <v>3</v>
      </c>
      <c r="M35" s="37">
        <f t="shared" si="5"/>
        <v>5.7692307692307692</v>
      </c>
      <c r="N35" s="38"/>
      <c r="O35" s="38">
        <v>3</v>
      </c>
      <c r="P35" s="37">
        <f t="shared" si="6"/>
        <v>5.7692307692307692</v>
      </c>
      <c r="Q35" s="38">
        <v>6</v>
      </c>
      <c r="R35" s="37">
        <f t="shared" si="7"/>
        <v>11.538461538461538</v>
      </c>
      <c r="S35" s="38"/>
      <c r="T35" s="38">
        <v>28</v>
      </c>
      <c r="U35" s="37">
        <f t="shared" si="8"/>
        <v>53.846153846153847</v>
      </c>
      <c r="V35" s="38">
        <v>11</v>
      </c>
      <c r="W35" s="37">
        <f t="shared" si="9"/>
        <v>21.153846153846153</v>
      </c>
      <c r="X35" s="133"/>
      <c r="Y35" s="133"/>
    </row>
    <row r="36" spans="1:25">
      <c r="A36" s="11" t="s">
        <v>154</v>
      </c>
      <c r="B36" s="64">
        <f t="shared" si="0"/>
        <v>45</v>
      </c>
      <c r="C36" s="37">
        <f t="shared" si="1"/>
        <v>2.2421524663677128</v>
      </c>
      <c r="E36" s="38">
        <v>1</v>
      </c>
      <c r="F36" s="37">
        <f t="shared" si="2"/>
        <v>2.2222222222222223</v>
      </c>
      <c r="G36" s="38">
        <v>0</v>
      </c>
      <c r="H36" s="37">
        <f t="shared" si="3"/>
        <v>0</v>
      </c>
      <c r="I36" s="38"/>
      <c r="J36" s="38">
        <v>0</v>
      </c>
      <c r="K36" s="37">
        <f t="shared" si="4"/>
        <v>0</v>
      </c>
      <c r="L36" s="38">
        <v>0</v>
      </c>
      <c r="M36" s="37">
        <f t="shared" si="5"/>
        <v>0</v>
      </c>
      <c r="N36" s="38"/>
      <c r="O36" s="38">
        <v>6</v>
      </c>
      <c r="P36" s="37">
        <f t="shared" si="6"/>
        <v>13.333333333333334</v>
      </c>
      <c r="Q36" s="38">
        <v>1</v>
      </c>
      <c r="R36" s="37">
        <f t="shared" si="7"/>
        <v>2.2222222222222223</v>
      </c>
      <c r="S36" s="38"/>
      <c r="T36" s="38">
        <v>31</v>
      </c>
      <c r="U36" s="37">
        <f t="shared" si="8"/>
        <v>68.888888888888886</v>
      </c>
      <c r="V36" s="38">
        <v>6</v>
      </c>
      <c r="W36" s="37">
        <f t="shared" si="9"/>
        <v>13.333333333333334</v>
      </c>
      <c r="X36" s="133"/>
      <c r="Y36" s="133"/>
    </row>
    <row r="37" spans="1:25">
      <c r="A37" s="11" t="s">
        <v>155</v>
      </c>
      <c r="B37" s="64">
        <f t="shared" si="0"/>
        <v>25</v>
      </c>
      <c r="C37" s="37">
        <f t="shared" si="1"/>
        <v>1.2456402590931739</v>
      </c>
      <c r="E37" s="38">
        <v>0</v>
      </c>
      <c r="F37" s="37">
        <f t="shared" si="2"/>
        <v>0</v>
      </c>
      <c r="G37" s="38">
        <v>5</v>
      </c>
      <c r="H37" s="37">
        <f t="shared" si="3"/>
        <v>20</v>
      </c>
      <c r="I37" s="38"/>
      <c r="J37" s="38">
        <v>0</v>
      </c>
      <c r="K37" s="37">
        <f t="shared" si="4"/>
        <v>0</v>
      </c>
      <c r="L37" s="38">
        <v>0</v>
      </c>
      <c r="M37" s="37">
        <f t="shared" si="5"/>
        <v>0</v>
      </c>
      <c r="N37" s="38"/>
      <c r="O37" s="38">
        <v>5</v>
      </c>
      <c r="P37" s="37">
        <f t="shared" si="6"/>
        <v>20</v>
      </c>
      <c r="Q37" s="38">
        <v>1</v>
      </c>
      <c r="R37" s="37">
        <f t="shared" si="7"/>
        <v>4</v>
      </c>
      <c r="S37" s="38"/>
      <c r="T37" s="38">
        <v>8</v>
      </c>
      <c r="U37" s="37">
        <f t="shared" si="8"/>
        <v>32</v>
      </c>
      <c r="V37" s="38">
        <v>6</v>
      </c>
      <c r="W37" s="37">
        <f t="shared" si="9"/>
        <v>24</v>
      </c>
      <c r="X37" s="133"/>
      <c r="Y37" s="133"/>
    </row>
    <row r="38" spans="1:25">
      <c r="A38" s="11" t="s">
        <v>156</v>
      </c>
      <c r="B38" s="64">
        <f t="shared" si="0"/>
        <v>45</v>
      </c>
      <c r="C38" s="37">
        <f t="shared" si="1"/>
        <v>2.2421524663677128</v>
      </c>
      <c r="E38" s="38">
        <v>1</v>
      </c>
      <c r="F38" s="37">
        <f t="shared" si="2"/>
        <v>2.2222222222222223</v>
      </c>
      <c r="G38" s="38">
        <v>0</v>
      </c>
      <c r="H38" s="37">
        <f t="shared" si="3"/>
        <v>0</v>
      </c>
      <c r="I38" s="38"/>
      <c r="J38" s="38">
        <v>11</v>
      </c>
      <c r="K38" s="37">
        <f t="shared" si="4"/>
        <v>24.444444444444443</v>
      </c>
      <c r="L38" s="38">
        <v>0</v>
      </c>
      <c r="M38" s="37">
        <f t="shared" si="5"/>
        <v>0</v>
      </c>
      <c r="N38" s="38"/>
      <c r="O38" s="38">
        <v>2</v>
      </c>
      <c r="P38" s="37">
        <f t="shared" si="6"/>
        <v>4.4444444444444446</v>
      </c>
      <c r="Q38" s="38">
        <v>0</v>
      </c>
      <c r="R38" s="37">
        <f t="shared" si="7"/>
        <v>0</v>
      </c>
      <c r="S38" s="38"/>
      <c r="T38" s="38">
        <v>25</v>
      </c>
      <c r="U38" s="37">
        <f t="shared" si="8"/>
        <v>55.555555555555557</v>
      </c>
      <c r="V38" s="38">
        <v>6</v>
      </c>
      <c r="W38" s="37">
        <f t="shared" si="9"/>
        <v>13.333333333333334</v>
      </c>
      <c r="X38" s="133"/>
      <c r="Y38" s="133"/>
    </row>
    <row r="39" spans="1:25">
      <c r="A39" s="11" t="s">
        <v>157</v>
      </c>
      <c r="B39" s="64">
        <f t="shared" si="0"/>
        <v>46</v>
      </c>
      <c r="C39" s="37">
        <f t="shared" si="1"/>
        <v>2.2919780767314402</v>
      </c>
      <c r="E39" s="38">
        <v>1</v>
      </c>
      <c r="F39" s="37">
        <f t="shared" si="2"/>
        <v>2.1739130434782608</v>
      </c>
      <c r="G39" s="38">
        <v>0</v>
      </c>
      <c r="H39" s="37">
        <f t="shared" si="3"/>
        <v>0</v>
      </c>
      <c r="I39" s="38"/>
      <c r="J39" s="38">
        <v>3</v>
      </c>
      <c r="K39" s="37">
        <f t="shared" si="4"/>
        <v>6.5217391304347823</v>
      </c>
      <c r="L39" s="38">
        <v>2</v>
      </c>
      <c r="M39" s="37">
        <f t="shared" si="5"/>
        <v>4.3478260869565215</v>
      </c>
      <c r="N39" s="38"/>
      <c r="O39" s="38">
        <v>5</v>
      </c>
      <c r="P39" s="37">
        <f t="shared" si="6"/>
        <v>10.869565217391305</v>
      </c>
      <c r="Q39" s="38">
        <v>2</v>
      </c>
      <c r="R39" s="37">
        <f t="shared" si="7"/>
        <v>4.3478260869565215</v>
      </c>
      <c r="S39" s="38"/>
      <c r="T39" s="38">
        <v>26</v>
      </c>
      <c r="U39" s="37">
        <f t="shared" si="8"/>
        <v>56.521739130434781</v>
      </c>
      <c r="V39" s="38">
        <v>7</v>
      </c>
      <c r="W39" s="37">
        <f t="shared" si="9"/>
        <v>15.217391304347828</v>
      </c>
      <c r="X39" s="133"/>
      <c r="Y39" s="133"/>
    </row>
    <row r="40" spans="1:25" ht="6.75" customHeight="1">
      <c r="B40" s="64" t="str">
        <f t="shared" si="0"/>
        <v/>
      </c>
      <c r="C40" s="37" t="str">
        <f t="shared" si="1"/>
        <v/>
      </c>
      <c r="E40" s="65"/>
      <c r="F40" s="37" t="str">
        <f t="shared" si="2"/>
        <v/>
      </c>
      <c r="H40" s="37" t="str">
        <f t="shared" si="3"/>
        <v/>
      </c>
      <c r="J40" s="65"/>
      <c r="K40" s="37" t="str">
        <f t="shared" si="4"/>
        <v/>
      </c>
      <c r="L40" s="65"/>
      <c r="M40" s="37" t="str">
        <f t="shared" si="5"/>
        <v/>
      </c>
      <c r="O40" s="65"/>
      <c r="P40" s="37" t="str">
        <f t="shared" si="6"/>
        <v/>
      </c>
      <c r="Q40" s="65"/>
      <c r="R40" s="37" t="str">
        <f t="shared" si="7"/>
        <v/>
      </c>
      <c r="T40" s="65"/>
      <c r="U40" s="37" t="str">
        <f t="shared" si="8"/>
        <v/>
      </c>
      <c r="V40" s="65"/>
      <c r="W40" s="37" t="str">
        <f t="shared" si="9"/>
        <v/>
      </c>
    </row>
    <row r="41" spans="1:25" s="128" customFormat="1">
      <c r="A41" s="16" t="s">
        <v>403</v>
      </c>
      <c r="B41" s="61">
        <f t="shared" si="0"/>
        <v>342</v>
      </c>
      <c r="C41" s="62">
        <f t="shared" si="1"/>
        <v>17.040358744394617</v>
      </c>
      <c r="D41" s="16"/>
      <c r="E41" s="63">
        <f>SUM(E42+E49+E51+E62)</f>
        <v>11</v>
      </c>
      <c r="F41" s="62">
        <f t="shared" si="2"/>
        <v>3.2163742690058479</v>
      </c>
      <c r="G41" s="63">
        <f>SUM(G42+G49+G51+G62)</f>
        <v>9</v>
      </c>
      <c r="H41" s="62">
        <f t="shared" si="3"/>
        <v>2.6315789473684208</v>
      </c>
      <c r="I41" s="16"/>
      <c r="J41" s="63">
        <f>SUM(J42+J49+J51+J62)</f>
        <v>24</v>
      </c>
      <c r="K41" s="62">
        <f t="shared" si="4"/>
        <v>7.0175438596491224</v>
      </c>
      <c r="L41" s="63">
        <f>SUM(L42+L49+L51+L62)</f>
        <v>35</v>
      </c>
      <c r="M41" s="62">
        <f t="shared" si="5"/>
        <v>10.23391812865497</v>
      </c>
      <c r="N41" s="16"/>
      <c r="O41" s="63">
        <f>SUM(O42+O49+O51+O62)</f>
        <v>41</v>
      </c>
      <c r="P41" s="62">
        <f t="shared" si="6"/>
        <v>11.988304093567251</v>
      </c>
      <c r="Q41" s="63">
        <f>SUM(Q42+Q49+Q51+Q62)</f>
        <v>64</v>
      </c>
      <c r="R41" s="62">
        <f t="shared" si="7"/>
        <v>18.71345029239766</v>
      </c>
      <c r="S41" s="16"/>
      <c r="T41" s="63">
        <f>SUM(T42+T49+T51+T62)</f>
        <v>81</v>
      </c>
      <c r="U41" s="62">
        <f t="shared" si="8"/>
        <v>23.684210526315788</v>
      </c>
      <c r="V41" s="63">
        <f>SUM(V42+V49+V51+V62)</f>
        <v>77</v>
      </c>
      <c r="W41" s="62">
        <f t="shared" si="9"/>
        <v>22.514619883040936</v>
      </c>
    </row>
    <row r="42" spans="1:25">
      <c r="A42" s="11" t="s">
        <v>159</v>
      </c>
      <c r="B42" s="64">
        <f t="shared" si="0"/>
        <v>61</v>
      </c>
      <c r="C42" s="37">
        <f t="shared" si="1"/>
        <v>3.0393622321873441</v>
      </c>
      <c r="E42" s="36">
        <f>SUM(E43:E47)</f>
        <v>9</v>
      </c>
      <c r="F42" s="37">
        <f t="shared" si="2"/>
        <v>14.754098360655737</v>
      </c>
      <c r="G42" s="36">
        <f t="shared" ref="G42:V42" si="10">SUM(G43:G47)</f>
        <v>5</v>
      </c>
      <c r="H42" s="37">
        <f t="shared" si="3"/>
        <v>8.1967213114754092</v>
      </c>
      <c r="I42" s="36">
        <f t="shared" si="10"/>
        <v>0</v>
      </c>
      <c r="J42" s="36">
        <f t="shared" si="10"/>
        <v>4</v>
      </c>
      <c r="K42" s="37">
        <f t="shared" si="4"/>
        <v>6.557377049180328</v>
      </c>
      <c r="L42" s="36">
        <f t="shared" si="10"/>
        <v>7</v>
      </c>
      <c r="M42" s="37">
        <f t="shared" si="5"/>
        <v>11.475409836065573</v>
      </c>
      <c r="N42" s="36">
        <f t="shared" si="10"/>
        <v>0</v>
      </c>
      <c r="O42" s="36">
        <f t="shared" si="10"/>
        <v>5</v>
      </c>
      <c r="P42" s="37">
        <f t="shared" si="6"/>
        <v>8.1967213114754092</v>
      </c>
      <c r="Q42" s="36">
        <f t="shared" si="10"/>
        <v>10</v>
      </c>
      <c r="R42" s="37">
        <f t="shared" si="7"/>
        <v>16.393442622950818</v>
      </c>
      <c r="S42" s="36">
        <f t="shared" si="10"/>
        <v>0</v>
      </c>
      <c r="T42" s="36">
        <f t="shared" si="10"/>
        <v>11</v>
      </c>
      <c r="U42" s="37">
        <f t="shared" si="8"/>
        <v>18.032786885245901</v>
      </c>
      <c r="V42" s="36">
        <f t="shared" si="10"/>
        <v>10</v>
      </c>
      <c r="W42" s="37">
        <f t="shared" si="9"/>
        <v>16.393442622950818</v>
      </c>
    </row>
    <row r="43" spans="1:25" hidden="1">
      <c r="A43" s="11" t="s">
        <v>404</v>
      </c>
      <c r="B43" s="64">
        <f t="shared" si="0"/>
        <v>0</v>
      </c>
      <c r="C43" s="37">
        <f t="shared" si="1"/>
        <v>0</v>
      </c>
      <c r="E43" s="38"/>
      <c r="F43" s="37" t="e">
        <f t="shared" si="2"/>
        <v>#DIV/0!</v>
      </c>
      <c r="G43" s="38"/>
      <c r="H43" s="37" t="e">
        <f t="shared" si="3"/>
        <v>#DIV/0!</v>
      </c>
      <c r="I43" s="38"/>
      <c r="J43" s="38"/>
      <c r="K43" s="37" t="e">
        <f t="shared" si="4"/>
        <v>#DIV/0!</v>
      </c>
      <c r="L43" s="38"/>
      <c r="M43" s="37" t="e">
        <f t="shared" si="5"/>
        <v>#DIV/0!</v>
      </c>
      <c r="N43" s="38"/>
      <c r="O43" s="38"/>
      <c r="P43" s="37" t="e">
        <f t="shared" si="6"/>
        <v>#DIV/0!</v>
      </c>
      <c r="Q43" s="38"/>
      <c r="R43" s="37" t="e">
        <f t="shared" si="7"/>
        <v>#DIV/0!</v>
      </c>
      <c r="S43" s="38"/>
      <c r="T43" s="38"/>
      <c r="U43" s="37" t="e">
        <f t="shared" si="8"/>
        <v>#DIV/0!</v>
      </c>
      <c r="V43" s="38"/>
      <c r="W43" s="37" t="e">
        <f t="shared" si="9"/>
        <v>#DIV/0!</v>
      </c>
    </row>
    <row r="44" spans="1:25">
      <c r="A44" s="11" t="s">
        <v>161</v>
      </c>
      <c r="B44" s="64">
        <f t="shared" si="0"/>
        <v>8</v>
      </c>
      <c r="C44" s="37">
        <f t="shared" si="1"/>
        <v>0.39860488290981561</v>
      </c>
      <c r="E44" s="38">
        <v>1</v>
      </c>
      <c r="F44" s="37">
        <f t="shared" si="2"/>
        <v>12.5</v>
      </c>
      <c r="G44" s="38">
        <v>0</v>
      </c>
      <c r="H44" s="37">
        <f t="shared" si="3"/>
        <v>0</v>
      </c>
      <c r="I44" s="38"/>
      <c r="J44" s="38">
        <v>1</v>
      </c>
      <c r="K44" s="37">
        <f t="shared" si="4"/>
        <v>12.5</v>
      </c>
      <c r="L44" s="38">
        <v>0</v>
      </c>
      <c r="M44" s="37">
        <f t="shared" si="5"/>
        <v>0</v>
      </c>
      <c r="N44" s="38"/>
      <c r="O44" s="38">
        <v>1</v>
      </c>
      <c r="P44" s="37">
        <f t="shared" si="6"/>
        <v>12.5</v>
      </c>
      <c r="Q44" s="38">
        <v>2</v>
      </c>
      <c r="R44" s="37">
        <f t="shared" si="7"/>
        <v>25</v>
      </c>
      <c r="S44" s="38"/>
      <c r="T44" s="38">
        <v>2</v>
      </c>
      <c r="U44" s="37">
        <f t="shared" si="8"/>
        <v>25</v>
      </c>
      <c r="V44" s="38">
        <v>1</v>
      </c>
      <c r="W44" s="37">
        <f t="shared" si="9"/>
        <v>12.5</v>
      </c>
    </row>
    <row r="45" spans="1:25">
      <c r="A45" s="11" t="s">
        <v>162</v>
      </c>
      <c r="B45" s="64">
        <f t="shared" si="0"/>
        <v>18</v>
      </c>
      <c r="C45" s="37">
        <f t="shared" si="1"/>
        <v>0.89686098654708524</v>
      </c>
      <c r="E45" s="38">
        <v>1</v>
      </c>
      <c r="F45" s="37">
        <f t="shared" si="2"/>
        <v>5.5555555555555554</v>
      </c>
      <c r="G45" s="38">
        <v>1</v>
      </c>
      <c r="H45" s="37">
        <f t="shared" si="3"/>
        <v>5.5555555555555554</v>
      </c>
      <c r="I45" s="38"/>
      <c r="J45" s="38">
        <v>1</v>
      </c>
      <c r="K45" s="37">
        <f t="shared" si="4"/>
        <v>5.5555555555555554</v>
      </c>
      <c r="L45" s="38">
        <v>5</v>
      </c>
      <c r="M45" s="37">
        <f t="shared" si="5"/>
        <v>27.777777777777779</v>
      </c>
      <c r="N45" s="38"/>
      <c r="O45" s="38">
        <v>2</v>
      </c>
      <c r="P45" s="37">
        <f t="shared" si="6"/>
        <v>11.111111111111111</v>
      </c>
      <c r="Q45" s="38">
        <v>5</v>
      </c>
      <c r="R45" s="37">
        <f t="shared" si="7"/>
        <v>27.777777777777779</v>
      </c>
      <c r="S45" s="38"/>
      <c r="T45" s="38">
        <v>1</v>
      </c>
      <c r="U45" s="37">
        <f t="shared" si="8"/>
        <v>5.5555555555555554</v>
      </c>
      <c r="V45" s="38">
        <v>2</v>
      </c>
      <c r="W45" s="37">
        <f t="shared" si="9"/>
        <v>11.111111111111111</v>
      </c>
    </row>
    <row r="46" spans="1:25">
      <c r="A46" s="11" t="s">
        <v>324</v>
      </c>
      <c r="B46" s="64">
        <f t="shared" si="0"/>
        <v>23</v>
      </c>
      <c r="C46" s="37">
        <f t="shared" si="1"/>
        <v>1.1459890383657201</v>
      </c>
      <c r="E46" s="38">
        <v>6</v>
      </c>
      <c r="F46" s="37">
        <f t="shared" si="2"/>
        <v>26.086956521739129</v>
      </c>
      <c r="G46" s="38">
        <v>2</v>
      </c>
      <c r="H46" s="37">
        <f t="shared" si="3"/>
        <v>8.695652173913043</v>
      </c>
      <c r="I46" s="38"/>
      <c r="J46" s="38">
        <v>1</v>
      </c>
      <c r="K46" s="37">
        <f t="shared" si="4"/>
        <v>4.3478260869565215</v>
      </c>
      <c r="L46" s="38">
        <v>1</v>
      </c>
      <c r="M46" s="37">
        <f t="shared" si="5"/>
        <v>4.3478260869565215</v>
      </c>
      <c r="N46" s="38"/>
      <c r="O46" s="38">
        <v>2</v>
      </c>
      <c r="P46" s="37">
        <f t="shared" si="6"/>
        <v>8.695652173913043</v>
      </c>
      <c r="Q46" s="38">
        <v>2</v>
      </c>
      <c r="R46" s="37">
        <f t="shared" si="7"/>
        <v>8.695652173913043</v>
      </c>
      <c r="S46" s="38"/>
      <c r="T46" s="38">
        <v>5</v>
      </c>
      <c r="U46" s="37">
        <f t="shared" si="8"/>
        <v>21.739130434782609</v>
      </c>
      <c r="V46" s="38">
        <v>4</v>
      </c>
      <c r="W46" s="37">
        <f t="shared" si="9"/>
        <v>17.391304347826086</v>
      </c>
    </row>
    <row r="47" spans="1:25">
      <c r="A47" s="11" t="s">
        <v>164</v>
      </c>
      <c r="B47" s="64">
        <f t="shared" si="0"/>
        <v>12</v>
      </c>
      <c r="C47" s="37">
        <f t="shared" si="1"/>
        <v>0.59790732436472349</v>
      </c>
      <c r="E47" s="38">
        <v>1</v>
      </c>
      <c r="F47" s="37">
        <f t="shared" si="2"/>
        <v>8.3333333333333321</v>
      </c>
      <c r="G47" s="38">
        <v>2</v>
      </c>
      <c r="H47" s="37">
        <f t="shared" si="3"/>
        <v>16.666666666666664</v>
      </c>
      <c r="I47" s="38"/>
      <c r="J47" s="38">
        <v>1</v>
      </c>
      <c r="K47" s="37">
        <f t="shared" si="4"/>
        <v>8.3333333333333321</v>
      </c>
      <c r="L47" s="38">
        <v>1</v>
      </c>
      <c r="M47" s="37">
        <f t="shared" si="5"/>
        <v>8.3333333333333321</v>
      </c>
      <c r="N47" s="38"/>
      <c r="O47" s="38">
        <v>0</v>
      </c>
      <c r="P47" s="37">
        <f t="shared" si="6"/>
        <v>0</v>
      </c>
      <c r="Q47" s="38">
        <v>1</v>
      </c>
      <c r="R47" s="37">
        <f t="shared" si="7"/>
        <v>8.3333333333333321</v>
      </c>
      <c r="S47" s="38"/>
      <c r="T47" s="38">
        <v>3</v>
      </c>
      <c r="U47" s="37">
        <f t="shared" si="8"/>
        <v>25</v>
      </c>
      <c r="V47" s="38">
        <v>3</v>
      </c>
      <c r="W47" s="37">
        <f t="shared" si="9"/>
        <v>25</v>
      </c>
    </row>
    <row r="48" spans="1:25" ht="6.75" customHeight="1">
      <c r="B48" s="64" t="str">
        <f t="shared" si="0"/>
        <v/>
      </c>
      <c r="C48" s="37" t="str">
        <f t="shared" si="1"/>
        <v/>
      </c>
      <c r="E48" s="38"/>
      <c r="F48" s="37" t="str">
        <f t="shared" si="2"/>
        <v/>
      </c>
      <c r="G48" s="38"/>
      <c r="H48" s="37" t="str">
        <f t="shared" si="3"/>
        <v/>
      </c>
      <c r="I48" s="38"/>
      <c r="J48" s="38"/>
      <c r="K48" s="37" t="str">
        <f t="shared" si="4"/>
        <v/>
      </c>
      <c r="L48" s="38"/>
      <c r="M48" s="37" t="str">
        <f t="shared" si="5"/>
        <v/>
      </c>
      <c r="N48" s="38"/>
      <c r="O48" s="38"/>
      <c r="P48" s="37" t="str">
        <f t="shared" si="6"/>
        <v/>
      </c>
      <c r="Q48" s="38"/>
      <c r="R48" s="37" t="str">
        <f t="shared" si="7"/>
        <v/>
      </c>
      <c r="S48" s="38"/>
      <c r="T48" s="38"/>
      <c r="U48" s="37" t="str">
        <f t="shared" si="8"/>
        <v/>
      </c>
      <c r="V48" s="38"/>
      <c r="W48" s="37" t="str">
        <f t="shared" si="9"/>
        <v/>
      </c>
    </row>
    <row r="49" spans="1:23">
      <c r="A49" s="11" t="s">
        <v>405</v>
      </c>
      <c r="B49" s="64">
        <f t="shared" si="0"/>
        <v>21</v>
      </c>
      <c r="C49" s="37">
        <f t="shared" si="1"/>
        <v>1.0463378176382661</v>
      </c>
      <c r="E49" s="38">
        <v>1</v>
      </c>
      <c r="F49" s="37">
        <f t="shared" si="2"/>
        <v>4.7619047619047619</v>
      </c>
      <c r="G49" s="38">
        <v>0</v>
      </c>
      <c r="H49" s="37">
        <f t="shared" si="3"/>
        <v>0</v>
      </c>
      <c r="I49" s="38"/>
      <c r="J49" s="38">
        <v>1</v>
      </c>
      <c r="K49" s="37">
        <f t="shared" si="4"/>
        <v>4.7619047619047619</v>
      </c>
      <c r="L49" s="38">
        <v>1</v>
      </c>
      <c r="M49" s="37">
        <f t="shared" si="5"/>
        <v>4.7619047619047619</v>
      </c>
      <c r="N49" s="38"/>
      <c r="O49" s="38">
        <v>2</v>
      </c>
      <c r="P49" s="37">
        <f t="shared" si="6"/>
        <v>9.5238095238095237</v>
      </c>
      <c r="Q49" s="38">
        <v>1</v>
      </c>
      <c r="R49" s="37">
        <f t="shared" si="7"/>
        <v>4.7619047619047619</v>
      </c>
      <c r="S49" s="38"/>
      <c r="T49" s="38">
        <v>12</v>
      </c>
      <c r="U49" s="37">
        <f t="shared" si="8"/>
        <v>57.142857142857139</v>
      </c>
      <c r="V49" s="38">
        <v>3</v>
      </c>
      <c r="W49" s="37">
        <f t="shared" si="9"/>
        <v>14.285714285714285</v>
      </c>
    </row>
    <row r="50" spans="1:23" ht="6.75" customHeight="1">
      <c r="B50" s="64" t="str">
        <f t="shared" si="0"/>
        <v/>
      </c>
      <c r="C50" s="37" t="str">
        <f t="shared" si="1"/>
        <v/>
      </c>
      <c r="E50" s="65"/>
      <c r="F50" s="37" t="str">
        <f t="shared" si="2"/>
        <v/>
      </c>
      <c r="H50" s="37" t="str">
        <f t="shared" si="3"/>
        <v/>
      </c>
      <c r="J50" s="65"/>
      <c r="K50" s="37" t="str">
        <f t="shared" si="4"/>
        <v/>
      </c>
      <c r="L50" s="65"/>
      <c r="M50" s="37" t="str">
        <f t="shared" si="5"/>
        <v/>
      </c>
      <c r="O50" s="65"/>
      <c r="P50" s="37" t="str">
        <f t="shared" si="6"/>
        <v/>
      </c>
      <c r="Q50" s="65"/>
      <c r="R50" s="37" t="str">
        <f t="shared" si="7"/>
        <v/>
      </c>
      <c r="T50" s="65"/>
      <c r="U50" s="37" t="str">
        <f t="shared" si="8"/>
        <v/>
      </c>
      <c r="V50" s="65"/>
      <c r="W50" s="37" t="str">
        <f t="shared" si="9"/>
        <v/>
      </c>
    </row>
    <row r="51" spans="1:23">
      <c r="A51" s="11" t="s">
        <v>166</v>
      </c>
      <c r="B51" s="64">
        <f t="shared" si="0"/>
        <v>157</v>
      </c>
      <c r="C51" s="37">
        <f t="shared" si="1"/>
        <v>7.8226208271051325</v>
      </c>
      <c r="E51" s="65">
        <f>SUM(E52:E60)</f>
        <v>1</v>
      </c>
      <c r="F51" s="37">
        <f t="shared" si="2"/>
        <v>0.63694267515923575</v>
      </c>
      <c r="G51" s="65">
        <f>SUM(G52:G60)</f>
        <v>3</v>
      </c>
      <c r="H51" s="37">
        <f t="shared" si="3"/>
        <v>1.910828025477707</v>
      </c>
      <c r="J51" s="65">
        <f>SUM(J52:J60)</f>
        <v>7</v>
      </c>
      <c r="K51" s="37">
        <f t="shared" si="4"/>
        <v>4.4585987261146496</v>
      </c>
      <c r="L51" s="65">
        <f>SUM(L52:L60)</f>
        <v>9</v>
      </c>
      <c r="M51" s="37">
        <f t="shared" si="5"/>
        <v>5.7324840764331215</v>
      </c>
      <c r="O51" s="65">
        <f>SUM(O52:O60)</f>
        <v>23</v>
      </c>
      <c r="P51" s="37">
        <f t="shared" si="6"/>
        <v>14.64968152866242</v>
      </c>
      <c r="Q51" s="65">
        <f>SUM(Q52:Q60)</f>
        <v>35</v>
      </c>
      <c r="R51" s="37">
        <f t="shared" si="7"/>
        <v>22.29299363057325</v>
      </c>
      <c r="T51" s="65">
        <f>SUM(T52:T60)</f>
        <v>50</v>
      </c>
      <c r="U51" s="37">
        <f t="shared" si="8"/>
        <v>31.847133757961782</v>
      </c>
      <c r="V51" s="65">
        <f>SUM(V52:V60)</f>
        <v>29</v>
      </c>
      <c r="W51" s="37">
        <f t="shared" si="9"/>
        <v>18.471337579617835</v>
      </c>
    </row>
    <row r="52" spans="1:23" hidden="1">
      <c r="A52" s="11" t="s">
        <v>406</v>
      </c>
      <c r="B52" s="64">
        <f t="shared" si="0"/>
        <v>0</v>
      </c>
      <c r="C52" s="37">
        <f t="shared" si="1"/>
        <v>0</v>
      </c>
      <c r="E52" s="38"/>
      <c r="F52" s="37" t="e">
        <f t="shared" si="2"/>
        <v>#DIV/0!</v>
      </c>
      <c r="G52" s="38"/>
      <c r="H52" s="37" t="e">
        <f t="shared" si="3"/>
        <v>#DIV/0!</v>
      </c>
      <c r="I52" s="38"/>
      <c r="J52" s="38"/>
      <c r="K52" s="37" t="e">
        <f t="shared" si="4"/>
        <v>#DIV/0!</v>
      </c>
      <c r="L52" s="38"/>
      <c r="M52" s="37" t="e">
        <f t="shared" si="5"/>
        <v>#DIV/0!</v>
      </c>
      <c r="N52" s="38"/>
      <c r="O52" s="38"/>
      <c r="P52" s="37" t="e">
        <f t="shared" si="6"/>
        <v>#DIV/0!</v>
      </c>
      <c r="Q52" s="38"/>
      <c r="R52" s="37" t="e">
        <f t="shared" si="7"/>
        <v>#DIV/0!</v>
      </c>
      <c r="S52" s="38"/>
      <c r="T52" s="38"/>
      <c r="U52" s="37" t="e">
        <f t="shared" si="8"/>
        <v>#DIV/0!</v>
      </c>
      <c r="V52" s="38"/>
      <c r="W52" s="37" t="e">
        <f t="shared" si="9"/>
        <v>#DIV/0!</v>
      </c>
    </row>
    <row r="53" spans="1:23">
      <c r="A53" s="11" t="s">
        <v>168</v>
      </c>
      <c r="B53" s="64">
        <f t="shared" si="0"/>
        <v>18</v>
      </c>
      <c r="C53" s="37">
        <f t="shared" si="1"/>
        <v>0.89686098654708524</v>
      </c>
      <c r="E53" s="38">
        <v>0</v>
      </c>
      <c r="F53" s="37">
        <f t="shared" si="2"/>
        <v>0</v>
      </c>
      <c r="G53" s="38">
        <v>0</v>
      </c>
      <c r="H53" s="37">
        <f t="shared" si="3"/>
        <v>0</v>
      </c>
      <c r="I53" s="38"/>
      <c r="J53" s="38">
        <v>1</v>
      </c>
      <c r="K53" s="37">
        <f t="shared" si="4"/>
        <v>5.5555555555555554</v>
      </c>
      <c r="L53" s="38">
        <v>1</v>
      </c>
      <c r="M53" s="37">
        <f t="shared" si="5"/>
        <v>5.5555555555555554</v>
      </c>
      <c r="N53" s="38"/>
      <c r="O53" s="38">
        <v>0</v>
      </c>
      <c r="P53" s="37">
        <f t="shared" si="6"/>
        <v>0</v>
      </c>
      <c r="Q53" s="38">
        <v>3</v>
      </c>
      <c r="R53" s="37">
        <f t="shared" si="7"/>
        <v>16.666666666666664</v>
      </c>
      <c r="S53" s="38"/>
      <c r="T53" s="38">
        <v>10</v>
      </c>
      <c r="U53" s="37">
        <f t="shared" si="8"/>
        <v>55.555555555555557</v>
      </c>
      <c r="V53" s="38">
        <v>3</v>
      </c>
      <c r="W53" s="37">
        <f t="shared" si="9"/>
        <v>16.666666666666664</v>
      </c>
    </row>
    <row r="54" spans="1:23">
      <c r="A54" s="11" t="s">
        <v>169</v>
      </c>
      <c r="B54" s="64">
        <f t="shared" si="0"/>
        <v>14</v>
      </c>
      <c r="C54" s="37">
        <f t="shared" si="1"/>
        <v>0.69755854509217741</v>
      </c>
      <c r="E54" s="38">
        <v>0</v>
      </c>
      <c r="F54" s="37">
        <f t="shared" si="2"/>
        <v>0</v>
      </c>
      <c r="G54" s="38">
        <v>1</v>
      </c>
      <c r="H54" s="37">
        <f t="shared" si="3"/>
        <v>7.1428571428571423</v>
      </c>
      <c r="I54" s="38"/>
      <c r="J54" s="38">
        <v>1</v>
      </c>
      <c r="K54" s="37">
        <f t="shared" si="4"/>
        <v>7.1428571428571423</v>
      </c>
      <c r="L54" s="38">
        <v>2</v>
      </c>
      <c r="M54" s="37">
        <f t="shared" si="5"/>
        <v>14.285714285714285</v>
      </c>
      <c r="N54" s="38"/>
      <c r="O54" s="38">
        <v>3</v>
      </c>
      <c r="P54" s="37">
        <f t="shared" si="6"/>
        <v>21.428571428571427</v>
      </c>
      <c r="Q54" s="38">
        <v>2</v>
      </c>
      <c r="R54" s="37">
        <f t="shared" si="7"/>
        <v>14.285714285714285</v>
      </c>
      <c r="S54" s="38"/>
      <c r="T54" s="38">
        <v>3</v>
      </c>
      <c r="U54" s="37">
        <f t="shared" si="8"/>
        <v>21.428571428571427</v>
      </c>
      <c r="V54" s="38">
        <v>2</v>
      </c>
      <c r="W54" s="37">
        <f t="shared" si="9"/>
        <v>14.285714285714285</v>
      </c>
    </row>
    <row r="55" spans="1:23">
      <c r="A55" s="11" t="s">
        <v>170</v>
      </c>
      <c r="B55" s="64">
        <f t="shared" si="0"/>
        <v>34</v>
      </c>
      <c r="C55" s="37">
        <f t="shared" si="1"/>
        <v>1.6940707523667164</v>
      </c>
      <c r="E55" s="38">
        <v>1</v>
      </c>
      <c r="F55" s="37">
        <f t="shared" si="2"/>
        <v>2.9411764705882351</v>
      </c>
      <c r="G55" s="38">
        <v>0</v>
      </c>
      <c r="H55" s="37">
        <f t="shared" si="3"/>
        <v>0</v>
      </c>
      <c r="I55" s="38"/>
      <c r="J55" s="38">
        <v>0</v>
      </c>
      <c r="K55" s="37">
        <f t="shared" si="4"/>
        <v>0</v>
      </c>
      <c r="L55" s="38">
        <v>3</v>
      </c>
      <c r="M55" s="37">
        <f t="shared" si="5"/>
        <v>8.8235294117647065</v>
      </c>
      <c r="N55" s="38"/>
      <c r="O55" s="38">
        <v>4</v>
      </c>
      <c r="P55" s="37">
        <f t="shared" si="6"/>
        <v>11.76470588235294</v>
      </c>
      <c r="Q55" s="38">
        <v>11</v>
      </c>
      <c r="R55" s="37">
        <f t="shared" si="7"/>
        <v>32.352941176470587</v>
      </c>
      <c r="S55" s="38"/>
      <c r="T55" s="38">
        <v>8</v>
      </c>
      <c r="U55" s="37">
        <f t="shared" si="8"/>
        <v>23.52941176470588</v>
      </c>
      <c r="V55" s="38">
        <v>7</v>
      </c>
      <c r="W55" s="37">
        <f t="shared" si="9"/>
        <v>20.588235294117645</v>
      </c>
    </row>
    <row r="56" spans="1:23">
      <c r="A56" s="11" t="s">
        <v>171</v>
      </c>
      <c r="B56" s="64">
        <f t="shared" si="0"/>
        <v>23</v>
      </c>
      <c r="C56" s="37">
        <f t="shared" si="1"/>
        <v>1.1459890383657201</v>
      </c>
      <c r="E56" s="38">
        <v>0</v>
      </c>
      <c r="F56" s="37">
        <f t="shared" si="2"/>
        <v>0</v>
      </c>
      <c r="G56" s="38">
        <v>1</v>
      </c>
      <c r="H56" s="37">
        <f t="shared" si="3"/>
        <v>4.3478260869565215</v>
      </c>
      <c r="I56" s="38"/>
      <c r="J56" s="38">
        <v>1</v>
      </c>
      <c r="K56" s="37">
        <f t="shared" si="4"/>
        <v>4.3478260869565215</v>
      </c>
      <c r="L56" s="38">
        <v>0</v>
      </c>
      <c r="M56" s="37">
        <f t="shared" si="5"/>
        <v>0</v>
      </c>
      <c r="N56" s="38"/>
      <c r="O56" s="38">
        <v>3</v>
      </c>
      <c r="P56" s="37">
        <f t="shared" si="6"/>
        <v>13.043478260869565</v>
      </c>
      <c r="Q56" s="38">
        <v>3</v>
      </c>
      <c r="R56" s="37">
        <f t="shared" si="7"/>
        <v>13.043478260869565</v>
      </c>
      <c r="S56" s="38"/>
      <c r="T56" s="38">
        <v>10</v>
      </c>
      <c r="U56" s="37">
        <f t="shared" si="8"/>
        <v>43.478260869565219</v>
      </c>
      <c r="V56" s="38">
        <v>5</v>
      </c>
      <c r="W56" s="37">
        <f t="shared" si="9"/>
        <v>21.739130434782609</v>
      </c>
    </row>
    <row r="57" spans="1:23">
      <c r="A57" s="11" t="s">
        <v>172</v>
      </c>
      <c r="B57" s="64">
        <f t="shared" si="0"/>
        <v>16</v>
      </c>
      <c r="C57" s="37">
        <f t="shared" si="1"/>
        <v>0.79720976581963121</v>
      </c>
      <c r="E57" s="38">
        <v>0</v>
      </c>
      <c r="F57" s="37">
        <f t="shared" si="2"/>
        <v>0</v>
      </c>
      <c r="G57" s="38">
        <v>0</v>
      </c>
      <c r="H57" s="37">
        <f t="shared" si="3"/>
        <v>0</v>
      </c>
      <c r="I57" s="38"/>
      <c r="J57" s="38">
        <v>0</v>
      </c>
      <c r="K57" s="37">
        <f t="shared" si="4"/>
        <v>0</v>
      </c>
      <c r="L57" s="38">
        <v>0</v>
      </c>
      <c r="M57" s="37">
        <f t="shared" si="5"/>
        <v>0</v>
      </c>
      <c r="N57" s="38"/>
      <c r="O57" s="38">
        <v>3</v>
      </c>
      <c r="P57" s="37">
        <f t="shared" si="6"/>
        <v>18.75</v>
      </c>
      <c r="Q57" s="38">
        <v>1</v>
      </c>
      <c r="R57" s="37">
        <f t="shared" si="7"/>
        <v>6.25</v>
      </c>
      <c r="S57" s="38"/>
      <c r="T57" s="38">
        <v>9</v>
      </c>
      <c r="U57" s="37">
        <f t="shared" si="8"/>
        <v>56.25</v>
      </c>
      <c r="V57" s="38">
        <v>3</v>
      </c>
      <c r="W57" s="37">
        <f t="shared" si="9"/>
        <v>18.75</v>
      </c>
    </row>
    <row r="58" spans="1:23">
      <c r="A58" s="11" t="s">
        <v>173</v>
      </c>
      <c r="B58" s="64">
        <f t="shared" si="0"/>
        <v>20</v>
      </c>
      <c r="C58" s="37">
        <f t="shared" si="1"/>
        <v>0.99651220727453915</v>
      </c>
      <c r="E58" s="38">
        <v>0</v>
      </c>
      <c r="F58" s="37">
        <f t="shared" si="2"/>
        <v>0</v>
      </c>
      <c r="G58" s="38">
        <v>1</v>
      </c>
      <c r="H58" s="37">
        <f t="shared" si="3"/>
        <v>5</v>
      </c>
      <c r="I58" s="38"/>
      <c r="J58" s="38">
        <v>1</v>
      </c>
      <c r="K58" s="37">
        <f t="shared" si="4"/>
        <v>5</v>
      </c>
      <c r="L58" s="38">
        <v>2</v>
      </c>
      <c r="M58" s="37">
        <f t="shared" si="5"/>
        <v>10</v>
      </c>
      <c r="N58" s="38"/>
      <c r="O58" s="38">
        <v>6</v>
      </c>
      <c r="P58" s="37">
        <f t="shared" si="6"/>
        <v>30</v>
      </c>
      <c r="Q58" s="38">
        <v>4</v>
      </c>
      <c r="R58" s="37">
        <f t="shared" si="7"/>
        <v>20</v>
      </c>
      <c r="S58" s="38"/>
      <c r="T58" s="38">
        <v>4</v>
      </c>
      <c r="U58" s="37">
        <f t="shared" si="8"/>
        <v>20</v>
      </c>
      <c r="V58" s="38">
        <v>2</v>
      </c>
      <c r="W58" s="37">
        <f t="shared" si="9"/>
        <v>10</v>
      </c>
    </row>
    <row r="59" spans="1:23">
      <c r="A59" s="11" t="s">
        <v>174</v>
      </c>
      <c r="B59" s="64">
        <f t="shared" si="0"/>
        <v>21</v>
      </c>
      <c r="C59" s="37">
        <f t="shared" si="1"/>
        <v>1.0463378176382661</v>
      </c>
      <c r="E59" s="38">
        <v>0</v>
      </c>
      <c r="F59" s="37">
        <f t="shared" si="2"/>
        <v>0</v>
      </c>
      <c r="G59" s="38">
        <v>0</v>
      </c>
      <c r="H59" s="37">
        <f t="shared" si="3"/>
        <v>0</v>
      </c>
      <c r="I59" s="38"/>
      <c r="J59" s="38">
        <v>2</v>
      </c>
      <c r="K59" s="37">
        <f t="shared" si="4"/>
        <v>9.5238095238095237</v>
      </c>
      <c r="L59" s="38">
        <v>1</v>
      </c>
      <c r="M59" s="37">
        <f t="shared" si="5"/>
        <v>4.7619047619047619</v>
      </c>
      <c r="N59" s="38"/>
      <c r="O59" s="38">
        <v>3</v>
      </c>
      <c r="P59" s="37">
        <f t="shared" si="6"/>
        <v>14.285714285714285</v>
      </c>
      <c r="Q59" s="38">
        <v>6</v>
      </c>
      <c r="R59" s="37">
        <f t="shared" si="7"/>
        <v>28.571428571428569</v>
      </c>
      <c r="S59" s="38"/>
      <c r="T59" s="38">
        <v>5</v>
      </c>
      <c r="U59" s="37">
        <f t="shared" si="8"/>
        <v>23.809523809523807</v>
      </c>
      <c r="V59" s="38">
        <v>4</v>
      </c>
      <c r="W59" s="37">
        <f t="shared" si="9"/>
        <v>19.047619047619047</v>
      </c>
    </row>
    <row r="60" spans="1:23">
      <c r="A60" s="11" t="s">
        <v>175</v>
      </c>
      <c r="B60" s="64">
        <f t="shared" si="0"/>
        <v>11</v>
      </c>
      <c r="C60" s="37">
        <f t="shared" si="1"/>
        <v>0.54808171400099648</v>
      </c>
      <c r="E60" s="38">
        <v>0</v>
      </c>
      <c r="F60" s="37">
        <f t="shared" si="2"/>
        <v>0</v>
      </c>
      <c r="G60" s="38">
        <v>0</v>
      </c>
      <c r="H60" s="37">
        <f t="shared" si="3"/>
        <v>0</v>
      </c>
      <c r="I60" s="38"/>
      <c r="J60" s="38">
        <v>1</v>
      </c>
      <c r="K60" s="37">
        <f t="shared" si="4"/>
        <v>9.0909090909090917</v>
      </c>
      <c r="L60" s="38">
        <v>0</v>
      </c>
      <c r="M60" s="37">
        <f t="shared" si="5"/>
        <v>0</v>
      </c>
      <c r="N60" s="38"/>
      <c r="O60" s="38">
        <v>1</v>
      </c>
      <c r="P60" s="37">
        <f t="shared" si="6"/>
        <v>9.0909090909090917</v>
      </c>
      <c r="Q60" s="38">
        <v>5</v>
      </c>
      <c r="R60" s="37">
        <f t="shared" si="7"/>
        <v>45.454545454545453</v>
      </c>
      <c r="S60" s="38"/>
      <c r="T60" s="38">
        <v>1</v>
      </c>
      <c r="U60" s="37">
        <f t="shared" si="8"/>
        <v>9.0909090909090917</v>
      </c>
      <c r="V60" s="38">
        <v>3</v>
      </c>
      <c r="W60" s="37">
        <f t="shared" si="9"/>
        <v>27.27272727272727</v>
      </c>
    </row>
    <row r="61" spans="1:23" ht="6.75" customHeight="1">
      <c r="B61" s="64" t="str">
        <f t="shared" si="0"/>
        <v/>
      </c>
      <c r="C61" s="37" t="str">
        <f t="shared" si="1"/>
        <v/>
      </c>
      <c r="E61" s="65"/>
      <c r="F61" s="37" t="str">
        <f t="shared" si="2"/>
        <v/>
      </c>
      <c r="H61" s="37" t="str">
        <f t="shared" si="3"/>
        <v/>
      </c>
      <c r="J61" s="65"/>
      <c r="K61" s="37" t="str">
        <f t="shared" si="4"/>
        <v/>
      </c>
      <c r="L61" s="65"/>
      <c r="M61" s="37" t="str">
        <f t="shared" si="5"/>
        <v/>
      </c>
      <c r="O61" s="65"/>
      <c r="P61" s="37" t="str">
        <f t="shared" si="6"/>
        <v/>
      </c>
      <c r="Q61" s="65"/>
      <c r="R61" s="37" t="str">
        <f t="shared" si="7"/>
        <v/>
      </c>
      <c r="T61" s="65"/>
      <c r="U61" s="37" t="str">
        <f t="shared" si="8"/>
        <v/>
      </c>
      <c r="V61" s="65"/>
      <c r="W61" s="37" t="str">
        <f t="shared" si="9"/>
        <v/>
      </c>
    </row>
    <row r="62" spans="1:23">
      <c r="A62" s="11" t="s">
        <v>176</v>
      </c>
      <c r="B62" s="64">
        <f t="shared" si="0"/>
        <v>103</v>
      </c>
      <c r="C62" s="37">
        <f t="shared" si="1"/>
        <v>5.1320378674638762</v>
      </c>
      <c r="E62" s="65">
        <f>SUM(E63:E68)</f>
        <v>0</v>
      </c>
      <c r="F62" s="37">
        <f t="shared" si="2"/>
        <v>0</v>
      </c>
      <c r="G62" s="65">
        <f>SUM(G63:G68)</f>
        <v>1</v>
      </c>
      <c r="H62" s="37">
        <f t="shared" si="3"/>
        <v>0.97087378640776689</v>
      </c>
      <c r="J62" s="65">
        <f>SUM(J63:J68)</f>
        <v>12</v>
      </c>
      <c r="K62" s="37">
        <f t="shared" si="4"/>
        <v>11.650485436893204</v>
      </c>
      <c r="L62" s="65">
        <f>SUM(L63:L68)</f>
        <v>18</v>
      </c>
      <c r="M62" s="37">
        <f t="shared" si="5"/>
        <v>17.475728155339805</v>
      </c>
      <c r="O62" s="65">
        <f>SUM(O63:O68)</f>
        <v>11</v>
      </c>
      <c r="P62" s="37">
        <f t="shared" si="6"/>
        <v>10.679611650485436</v>
      </c>
      <c r="Q62" s="65">
        <f>SUM(Q63:Q68)</f>
        <v>18</v>
      </c>
      <c r="R62" s="37">
        <f t="shared" si="7"/>
        <v>17.475728155339805</v>
      </c>
      <c r="T62" s="36">
        <f>SUM(T63:T68)</f>
        <v>8</v>
      </c>
      <c r="U62" s="37">
        <f t="shared" si="8"/>
        <v>7.7669902912621351</v>
      </c>
      <c r="V62" s="65">
        <f>SUM(V63:V68)</f>
        <v>35</v>
      </c>
      <c r="W62" s="37">
        <f t="shared" si="9"/>
        <v>33.980582524271846</v>
      </c>
    </row>
    <row r="63" spans="1:23">
      <c r="A63" s="11" t="s">
        <v>177</v>
      </c>
      <c r="B63" s="64">
        <f t="shared" si="0"/>
        <v>6</v>
      </c>
      <c r="C63" s="37">
        <f t="shared" si="1"/>
        <v>0.29895366218236175</v>
      </c>
      <c r="E63" s="38">
        <v>0</v>
      </c>
      <c r="F63" s="37">
        <f t="shared" si="2"/>
        <v>0</v>
      </c>
      <c r="G63" s="38">
        <v>0</v>
      </c>
      <c r="H63" s="37">
        <f t="shared" si="3"/>
        <v>0</v>
      </c>
      <c r="I63" s="38"/>
      <c r="J63" s="38">
        <v>0</v>
      </c>
      <c r="K63" s="37">
        <f t="shared" si="4"/>
        <v>0</v>
      </c>
      <c r="L63" s="38">
        <v>4</v>
      </c>
      <c r="M63" s="37">
        <f t="shared" si="5"/>
        <v>66.666666666666657</v>
      </c>
      <c r="N63" s="38"/>
      <c r="O63" s="38">
        <v>0</v>
      </c>
      <c r="P63" s="37">
        <f t="shared" si="6"/>
        <v>0</v>
      </c>
      <c r="Q63" s="38">
        <v>1</v>
      </c>
      <c r="R63" s="37">
        <f t="shared" si="7"/>
        <v>16.666666666666664</v>
      </c>
      <c r="S63" s="38"/>
      <c r="T63" s="38">
        <v>0</v>
      </c>
      <c r="U63" s="37">
        <f t="shared" si="8"/>
        <v>0</v>
      </c>
      <c r="V63" s="38">
        <v>1</v>
      </c>
      <c r="W63" s="37">
        <f t="shared" si="9"/>
        <v>16.666666666666664</v>
      </c>
    </row>
    <row r="64" spans="1:23">
      <c r="A64" s="11" t="s">
        <v>178</v>
      </c>
      <c r="B64" s="64">
        <f t="shared" si="0"/>
        <v>8</v>
      </c>
      <c r="C64" s="37">
        <f t="shared" si="1"/>
        <v>0.39860488290981561</v>
      </c>
      <c r="E64" s="38">
        <v>0</v>
      </c>
      <c r="F64" s="37">
        <f t="shared" si="2"/>
        <v>0</v>
      </c>
      <c r="G64" s="38">
        <v>0</v>
      </c>
      <c r="H64" s="37">
        <f t="shared" si="3"/>
        <v>0</v>
      </c>
      <c r="I64" s="38"/>
      <c r="J64" s="38">
        <v>0</v>
      </c>
      <c r="K64" s="37">
        <f t="shared" si="4"/>
        <v>0</v>
      </c>
      <c r="L64" s="38">
        <v>1</v>
      </c>
      <c r="M64" s="37">
        <f t="shared" si="5"/>
        <v>12.5</v>
      </c>
      <c r="N64" s="38"/>
      <c r="O64" s="38">
        <v>2</v>
      </c>
      <c r="P64" s="37">
        <f t="shared" si="6"/>
        <v>25</v>
      </c>
      <c r="Q64" s="38">
        <v>1</v>
      </c>
      <c r="R64" s="37">
        <f t="shared" si="7"/>
        <v>12.5</v>
      </c>
      <c r="S64" s="38"/>
      <c r="T64" s="38">
        <v>0</v>
      </c>
      <c r="U64" s="37">
        <f t="shared" si="8"/>
        <v>0</v>
      </c>
      <c r="V64" s="38">
        <v>4</v>
      </c>
      <c r="W64" s="37">
        <f t="shared" si="9"/>
        <v>50</v>
      </c>
    </row>
    <row r="65" spans="1:23">
      <c r="A65" s="11" t="s">
        <v>179</v>
      </c>
      <c r="B65" s="64">
        <f t="shared" si="0"/>
        <v>30</v>
      </c>
      <c r="C65" s="37">
        <f t="shared" si="1"/>
        <v>1.4947683109118086</v>
      </c>
      <c r="E65" s="38">
        <v>0</v>
      </c>
      <c r="F65" s="37">
        <f t="shared" si="2"/>
        <v>0</v>
      </c>
      <c r="G65" s="38">
        <v>0</v>
      </c>
      <c r="H65" s="37">
        <f t="shared" si="3"/>
        <v>0</v>
      </c>
      <c r="I65" s="38"/>
      <c r="J65" s="38">
        <v>4</v>
      </c>
      <c r="K65" s="37">
        <f t="shared" si="4"/>
        <v>13.333333333333334</v>
      </c>
      <c r="L65" s="38">
        <v>4</v>
      </c>
      <c r="M65" s="37">
        <f t="shared" si="5"/>
        <v>13.333333333333334</v>
      </c>
      <c r="N65" s="38"/>
      <c r="O65" s="38">
        <v>1</v>
      </c>
      <c r="P65" s="37">
        <f t="shared" si="6"/>
        <v>3.3333333333333335</v>
      </c>
      <c r="Q65" s="38">
        <v>6</v>
      </c>
      <c r="R65" s="37">
        <f t="shared" si="7"/>
        <v>20</v>
      </c>
      <c r="S65" s="38"/>
      <c r="T65" s="38">
        <v>2</v>
      </c>
      <c r="U65" s="37">
        <f t="shared" si="8"/>
        <v>6.666666666666667</v>
      </c>
      <c r="V65" s="38">
        <v>13</v>
      </c>
      <c r="W65" s="37">
        <f t="shared" si="9"/>
        <v>43.333333333333336</v>
      </c>
    </row>
    <row r="66" spans="1:23">
      <c r="A66" s="11" t="s">
        <v>180</v>
      </c>
      <c r="B66" s="64">
        <f t="shared" si="0"/>
        <v>26</v>
      </c>
      <c r="C66" s="37">
        <f t="shared" si="1"/>
        <v>1.295465869456901</v>
      </c>
      <c r="E66" s="38">
        <v>0</v>
      </c>
      <c r="F66" s="37">
        <f t="shared" si="2"/>
        <v>0</v>
      </c>
      <c r="G66" s="38">
        <v>1</v>
      </c>
      <c r="H66" s="37">
        <f t="shared" si="3"/>
        <v>3.8461538461538463</v>
      </c>
      <c r="I66" s="38"/>
      <c r="J66" s="38">
        <v>1</v>
      </c>
      <c r="K66" s="37">
        <f t="shared" si="4"/>
        <v>3.8461538461538463</v>
      </c>
      <c r="L66" s="38">
        <v>6</v>
      </c>
      <c r="M66" s="37">
        <f t="shared" si="5"/>
        <v>23.076923076923077</v>
      </c>
      <c r="N66" s="38"/>
      <c r="O66" s="38">
        <v>2</v>
      </c>
      <c r="P66" s="37">
        <f t="shared" si="6"/>
        <v>7.6923076923076925</v>
      </c>
      <c r="Q66" s="38">
        <v>8</v>
      </c>
      <c r="R66" s="37">
        <f t="shared" si="7"/>
        <v>30.76923076923077</v>
      </c>
      <c r="S66" s="38"/>
      <c r="T66" s="38">
        <v>1</v>
      </c>
      <c r="U66" s="37">
        <f t="shared" si="8"/>
        <v>3.8461538461538463</v>
      </c>
      <c r="V66" s="38">
        <v>7</v>
      </c>
      <c r="W66" s="37">
        <f t="shared" si="9"/>
        <v>26.923076923076923</v>
      </c>
    </row>
    <row r="67" spans="1:23">
      <c r="A67" s="11" t="s">
        <v>181</v>
      </c>
      <c r="B67" s="64">
        <f t="shared" si="0"/>
        <v>14</v>
      </c>
      <c r="C67" s="37">
        <f t="shared" si="1"/>
        <v>0.69755854509217741</v>
      </c>
      <c r="E67" s="38">
        <v>0</v>
      </c>
      <c r="F67" s="37">
        <f t="shared" si="2"/>
        <v>0</v>
      </c>
      <c r="G67" s="38">
        <v>0</v>
      </c>
      <c r="H67" s="37">
        <f t="shared" si="3"/>
        <v>0</v>
      </c>
      <c r="I67" s="38"/>
      <c r="J67" s="38">
        <v>6</v>
      </c>
      <c r="K67" s="37">
        <f t="shared" si="4"/>
        <v>42.857142857142854</v>
      </c>
      <c r="L67" s="38">
        <v>3</v>
      </c>
      <c r="M67" s="37">
        <f t="shared" si="5"/>
        <v>21.428571428571427</v>
      </c>
      <c r="N67" s="38"/>
      <c r="O67" s="38">
        <v>3</v>
      </c>
      <c r="P67" s="37">
        <f t="shared" si="6"/>
        <v>21.428571428571427</v>
      </c>
      <c r="Q67" s="38">
        <v>0</v>
      </c>
      <c r="R67" s="37">
        <f t="shared" si="7"/>
        <v>0</v>
      </c>
      <c r="S67" s="38"/>
      <c r="T67" s="38">
        <v>0</v>
      </c>
      <c r="U67" s="37">
        <f t="shared" si="8"/>
        <v>0</v>
      </c>
      <c r="V67" s="38">
        <v>2</v>
      </c>
      <c r="W67" s="37">
        <f t="shared" si="9"/>
        <v>14.285714285714285</v>
      </c>
    </row>
    <row r="68" spans="1:23">
      <c r="A68" s="11" t="s">
        <v>182</v>
      </c>
      <c r="B68" s="64">
        <f t="shared" si="0"/>
        <v>19</v>
      </c>
      <c r="C68" s="37">
        <f t="shared" si="1"/>
        <v>0.94668659691081214</v>
      </c>
      <c r="E68" s="38">
        <v>0</v>
      </c>
      <c r="F68" s="37">
        <f t="shared" si="2"/>
        <v>0</v>
      </c>
      <c r="G68" s="38">
        <v>0</v>
      </c>
      <c r="H68" s="37">
        <f t="shared" si="3"/>
        <v>0</v>
      </c>
      <c r="I68" s="38"/>
      <c r="J68" s="38">
        <v>1</v>
      </c>
      <c r="K68" s="37">
        <f t="shared" si="4"/>
        <v>5.2631578947368416</v>
      </c>
      <c r="L68" s="38">
        <v>0</v>
      </c>
      <c r="M68" s="37">
        <f t="shared" si="5"/>
        <v>0</v>
      </c>
      <c r="N68" s="38"/>
      <c r="O68" s="38">
        <v>3</v>
      </c>
      <c r="P68" s="37">
        <f t="shared" si="6"/>
        <v>15.789473684210526</v>
      </c>
      <c r="Q68" s="38">
        <v>2</v>
      </c>
      <c r="R68" s="37">
        <f t="shared" si="7"/>
        <v>10.526315789473683</v>
      </c>
      <c r="S68" s="38"/>
      <c r="T68" s="38">
        <v>5</v>
      </c>
      <c r="U68" s="37">
        <f t="shared" si="8"/>
        <v>26.315789473684209</v>
      </c>
      <c r="V68" s="38">
        <v>8</v>
      </c>
      <c r="W68" s="37">
        <f t="shared" si="9"/>
        <v>42.105263157894733</v>
      </c>
    </row>
    <row r="69" spans="1:23" ht="6.75" customHeight="1">
      <c r="B69" s="64" t="str">
        <f t="shared" si="0"/>
        <v/>
      </c>
      <c r="C69" s="37" t="str">
        <f t="shared" si="1"/>
        <v/>
      </c>
      <c r="E69" s="65"/>
      <c r="F69" s="37" t="str">
        <f t="shared" si="2"/>
        <v/>
      </c>
      <c r="H69" s="37" t="str">
        <f t="shared" si="3"/>
        <v/>
      </c>
      <c r="J69" s="65"/>
      <c r="K69" s="37" t="str">
        <f t="shared" si="4"/>
        <v/>
      </c>
      <c r="L69" s="65"/>
      <c r="M69" s="37" t="str">
        <f t="shared" si="5"/>
        <v/>
      </c>
      <c r="O69" s="65"/>
      <c r="P69" s="37" t="str">
        <f t="shared" si="6"/>
        <v/>
      </c>
      <c r="Q69" s="65"/>
      <c r="R69" s="37" t="str">
        <f t="shared" si="7"/>
        <v/>
      </c>
      <c r="T69" s="65"/>
      <c r="U69" s="37" t="str">
        <f t="shared" si="8"/>
        <v/>
      </c>
      <c r="V69" s="65"/>
      <c r="W69" s="37" t="str">
        <f t="shared" si="9"/>
        <v/>
      </c>
    </row>
    <row r="70" spans="1:23" s="128" customFormat="1">
      <c r="A70" s="16" t="s">
        <v>407</v>
      </c>
      <c r="B70" s="61">
        <f t="shared" si="0"/>
        <v>258</v>
      </c>
      <c r="C70" s="62">
        <f t="shared" si="1"/>
        <v>12.855007473841553</v>
      </c>
      <c r="D70" s="16"/>
      <c r="E70" s="63">
        <f>SUM(E72+E74+E82+E84)</f>
        <v>1</v>
      </c>
      <c r="F70" s="62">
        <f t="shared" si="2"/>
        <v>0.38759689922480622</v>
      </c>
      <c r="G70" s="63">
        <f>SUM(G72+G74+G82+G84)</f>
        <v>2</v>
      </c>
      <c r="H70" s="62">
        <f t="shared" si="3"/>
        <v>0.77519379844961245</v>
      </c>
      <c r="I70" s="16"/>
      <c r="J70" s="63">
        <f>SUM(J72+J74+J82+J84)</f>
        <v>28</v>
      </c>
      <c r="K70" s="62">
        <f t="shared" si="4"/>
        <v>10.852713178294573</v>
      </c>
      <c r="L70" s="63">
        <f>SUM(L72+L74+L82+L84)</f>
        <v>41</v>
      </c>
      <c r="M70" s="62">
        <f t="shared" si="5"/>
        <v>15.891472868217054</v>
      </c>
      <c r="N70" s="16"/>
      <c r="O70" s="63">
        <f>SUM(O72+O74+O82+O84)</f>
        <v>34</v>
      </c>
      <c r="P70" s="62">
        <f t="shared" si="6"/>
        <v>13.178294573643413</v>
      </c>
      <c r="Q70" s="63">
        <f>SUM(Q72+Q74+Q82+Q84)</f>
        <v>52</v>
      </c>
      <c r="R70" s="62">
        <f t="shared" si="7"/>
        <v>20.155038759689923</v>
      </c>
      <c r="S70" s="16"/>
      <c r="T70" s="63">
        <f>SUM(T72+T74+T82+T84)</f>
        <v>43</v>
      </c>
      <c r="U70" s="62">
        <f t="shared" si="8"/>
        <v>16.666666666666664</v>
      </c>
      <c r="V70" s="63">
        <f>SUM(V72+V74+V82+V84)</f>
        <v>57</v>
      </c>
      <c r="W70" s="62">
        <f t="shared" si="9"/>
        <v>22.093023255813954</v>
      </c>
    </row>
    <row r="71" spans="1:23" ht="6.75" customHeight="1">
      <c r="A71" s="16"/>
      <c r="B71" s="64" t="str">
        <f t="shared" si="0"/>
        <v/>
      </c>
      <c r="C71" s="37" t="str">
        <f t="shared" si="1"/>
        <v/>
      </c>
      <c r="E71" s="65"/>
      <c r="F71" s="37" t="str">
        <f t="shared" si="2"/>
        <v/>
      </c>
      <c r="H71" s="37" t="str">
        <f t="shared" si="3"/>
        <v/>
      </c>
      <c r="J71" s="65"/>
      <c r="K71" s="37" t="str">
        <f t="shared" si="4"/>
        <v/>
      </c>
      <c r="L71" s="65"/>
      <c r="M71" s="37" t="str">
        <f t="shared" si="5"/>
        <v/>
      </c>
      <c r="O71" s="65"/>
      <c r="P71" s="37" t="str">
        <f t="shared" si="6"/>
        <v/>
      </c>
      <c r="Q71" s="65"/>
      <c r="R71" s="37" t="str">
        <f t="shared" si="7"/>
        <v/>
      </c>
      <c r="T71" s="65"/>
      <c r="U71" s="37" t="str">
        <f t="shared" si="8"/>
        <v/>
      </c>
      <c r="V71" s="65"/>
      <c r="W71" s="37" t="str">
        <f t="shared" si="9"/>
        <v/>
      </c>
    </row>
    <row r="72" spans="1:23">
      <c r="A72" s="11" t="s">
        <v>408</v>
      </c>
      <c r="B72" s="64">
        <f t="shared" si="0"/>
        <v>43</v>
      </c>
      <c r="C72" s="37">
        <f t="shared" si="1"/>
        <v>2.142501245640259</v>
      </c>
      <c r="E72" s="38">
        <v>0</v>
      </c>
      <c r="F72" s="37">
        <f t="shared" si="2"/>
        <v>0</v>
      </c>
      <c r="G72" s="38">
        <v>0</v>
      </c>
      <c r="H72" s="37">
        <f t="shared" si="3"/>
        <v>0</v>
      </c>
      <c r="I72" s="38"/>
      <c r="J72" s="38">
        <v>5</v>
      </c>
      <c r="K72" s="37">
        <f t="shared" si="4"/>
        <v>11.627906976744185</v>
      </c>
      <c r="L72" s="38">
        <v>15</v>
      </c>
      <c r="M72" s="37">
        <f t="shared" si="5"/>
        <v>34.883720930232556</v>
      </c>
      <c r="N72" s="38"/>
      <c r="O72" s="38">
        <v>11</v>
      </c>
      <c r="P72" s="37">
        <f t="shared" si="6"/>
        <v>25.581395348837212</v>
      </c>
      <c r="Q72" s="38">
        <v>5</v>
      </c>
      <c r="R72" s="37">
        <f t="shared" si="7"/>
        <v>11.627906976744185</v>
      </c>
      <c r="S72" s="38"/>
      <c r="T72" s="38">
        <v>5</v>
      </c>
      <c r="U72" s="37">
        <f t="shared" si="8"/>
        <v>11.627906976744185</v>
      </c>
      <c r="V72" s="38">
        <v>2</v>
      </c>
      <c r="W72" s="37">
        <f t="shared" si="9"/>
        <v>4.6511627906976747</v>
      </c>
    </row>
    <row r="73" spans="1:23" ht="6.75" customHeight="1">
      <c r="B73" s="64" t="str">
        <f t="shared" si="0"/>
        <v/>
      </c>
      <c r="C73" s="37" t="str">
        <f t="shared" si="1"/>
        <v/>
      </c>
      <c r="E73" s="65"/>
      <c r="F73" s="37" t="str">
        <f t="shared" si="2"/>
        <v/>
      </c>
      <c r="H73" s="37" t="str">
        <f t="shared" si="3"/>
        <v/>
      </c>
      <c r="J73" s="65"/>
      <c r="K73" s="37" t="str">
        <f t="shared" si="4"/>
        <v/>
      </c>
      <c r="L73" s="65"/>
      <c r="M73" s="37" t="str">
        <f t="shared" si="5"/>
        <v/>
      </c>
      <c r="O73" s="65"/>
      <c r="P73" s="37" t="str">
        <f t="shared" si="6"/>
        <v/>
      </c>
      <c r="Q73" s="65"/>
      <c r="R73" s="37" t="str">
        <f t="shared" si="7"/>
        <v/>
      </c>
      <c r="T73" s="65"/>
      <c r="U73" s="37" t="str">
        <f t="shared" si="8"/>
        <v/>
      </c>
      <c r="V73" s="65"/>
      <c r="W73" s="37" t="str">
        <f t="shared" si="9"/>
        <v/>
      </c>
    </row>
    <row r="74" spans="1:23">
      <c r="A74" s="11" t="s">
        <v>184</v>
      </c>
      <c r="B74" s="64">
        <f t="shared" si="0"/>
        <v>109</v>
      </c>
      <c r="C74" s="37">
        <f t="shared" si="1"/>
        <v>5.4309915296462385</v>
      </c>
      <c r="E74" s="65">
        <f>SUM(E75:E80)</f>
        <v>1</v>
      </c>
      <c r="F74" s="37">
        <f t="shared" si="2"/>
        <v>0.91743119266055051</v>
      </c>
      <c r="G74" s="65">
        <f>SUM(G75:G80)</f>
        <v>2</v>
      </c>
      <c r="H74" s="37">
        <f t="shared" si="3"/>
        <v>1.834862385321101</v>
      </c>
      <c r="J74" s="65">
        <f>SUM(J75:J80)</f>
        <v>10</v>
      </c>
      <c r="K74" s="37">
        <f t="shared" si="4"/>
        <v>9.1743119266055047</v>
      </c>
      <c r="L74" s="65">
        <f>SUM(L75:L80)</f>
        <v>11</v>
      </c>
      <c r="M74" s="37">
        <f t="shared" si="5"/>
        <v>10.091743119266056</v>
      </c>
      <c r="O74" s="65">
        <f>SUM(O75:O80)</f>
        <v>14</v>
      </c>
      <c r="P74" s="37">
        <f t="shared" si="6"/>
        <v>12.844036697247708</v>
      </c>
      <c r="Q74" s="65">
        <f>SUM(Q75:Q80)</f>
        <v>31</v>
      </c>
      <c r="R74" s="37">
        <f t="shared" si="7"/>
        <v>28.440366972477065</v>
      </c>
      <c r="T74" s="36">
        <f>SUM(T75:T80)</f>
        <v>12</v>
      </c>
      <c r="U74" s="37">
        <f t="shared" si="8"/>
        <v>11.009174311926607</v>
      </c>
      <c r="V74" s="65">
        <f>SUM(V75:V80)</f>
        <v>28</v>
      </c>
      <c r="W74" s="37">
        <f t="shared" si="9"/>
        <v>25.688073394495415</v>
      </c>
    </row>
    <row r="75" spans="1:23" hidden="1">
      <c r="A75" s="11" t="s">
        <v>185</v>
      </c>
      <c r="B75" s="64">
        <f t="shared" si="0"/>
        <v>0</v>
      </c>
      <c r="C75" s="37">
        <f t="shared" si="1"/>
        <v>0</v>
      </c>
      <c r="E75" s="38"/>
      <c r="F75" s="37" t="e">
        <f t="shared" si="2"/>
        <v>#DIV/0!</v>
      </c>
      <c r="G75" s="38"/>
      <c r="H75" s="37" t="e">
        <f t="shared" si="3"/>
        <v>#DIV/0!</v>
      </c>
      <c r="I75" s="38"/>
      <c r="J75" s="38"/>
      <c r="K75" s="37" t="e">
        <f t="shared" si="4"/>
        <v>#DIV/0!</v>
      </c>
      <c r="L75" s="38"/>
      <c r="M75" s="37" t="e">
        <f t="shared" si="5"/>
        <v>#DIV/0!</v>
      </c>
      <c r="N75" s="38"/>
      <c r="O75" s="38"/>
      <c r="P75" s="37" t="e">
        <f t="shared" si="6"/>
        <v>#DIV/0!</v>
      </c>
      <c r="Q75" s="38"/>
      <c r="R75" s="37" t="e">
        <f t="shared" si="7"/>
        <v>#DIV/0!</v>
      </c>
      <c r="S75" s="38"/>
      <c r="T75" s="38"/>
      <c r="U75" s="37" t="e">
        <f t="shared" si="8"/>
        <v>#DIV/0!</v>
      </c>
      <c r="V75" s="38"/>
      <c r="W75" s="37" t="e">
        <f t="shared" si="9"/>
        <v>#DIV/0!</v>
      </c>
    </row>
    <row r="76" spans="1:23">
      <c r="A76" s="11" t="s">
        <v>186</v>
      </c>
      <c r="B76" s="64">
        <f t="shared" si="0"/>
        <v>41</v>
      </c>
      <c r="C76" s="37">
        <f t="shared" si="1"/>
        <v>2.0428500249128052</v>
      </c>
      <c r="E76" s="38">
        <v>1</v>
      </c>
      <c r="F76" s="37">
        <f t="shared" si="2"/>
        <v>2.4390243902439024</v>
      </c>
      <c r="G76" s="38">
        <v>1</v>
      </c>
      <c r="H76" s="37">
        <f t="shared" si="3"/>
        <v>2.4390243902439024</v>
      </c>
      <c r="I76" s="38"/>
      <c r="J76" s="38">
        <v>7</v>
      </c>
      <c r="K76" s="37">
        <f t="shared" si="4"/>
        <v>17.073170731707318</v>
      </c>
      <c r="L76" s="38">
        <v>0</v>
      </c>
      <c r="M76" s="37">
        <f t="shared" si="5"/>
        <v>0</v>
      </c>
      <c r="N76" s="38"/>
      <c r="O76" s="38">
        <v>7</v>
      </c>
      <c r="P76" s="37">
        <f t="shared" si="6"/>
        <v>17.073170731707318</v>
      </c>
      <c r="Q76" s="38">
        <v>3</v>
      </c>
      <c r="R76" s="37">
        <f t="shared" si="7"/>
        <v>7.3170731707317067</v>
      </c>
      <c r="S76" s="38"/>
      <c r="T76" s="38">
        <v>10</v>
      </c>
      <c r="U76" s="37">
        <f t="shared" si="8"/>
        <v>24.390243902439025</v>
      </c>
      <c r="V76" s="38">
        <v>12</v>
      </c>
      <c r="W76" s="37">
        <f t="shared" si="9"/>
        <v>29.268292682926827</v>
      </c>
    </row>
    <row r="77" spans="1:23">
      <c r="A77" s="11" t="s">
        <v>187</v>
      </c>
      <c r="B77" s="64">
        <f t="shared" si="0"/>
        <v>18</v>
      </c>
      <c r="C77" s="37">
        <f t="shared" si="1"/>
        <v>0.89686098654708524</v>
      </c>
      <c r="E77" s="38">
        <v>0</v>
      </c>
      <c r="F77" s="37">
        <f t="shared" si="2"/>
        <v>0</v>
      </c>
      <c r="G77" s="38">
        <v>0</v>
      </c>
      <c r="H77" s="37">
        <f t="shared" si="3"/>
        <v>0</v>
      </c>
      <c r="I77" s="38"/>
      <c r="J77" s="38">
        <v>0</v>
      </c>
      <c r="K77" s="37">
        <f t="shared" si="4"/>
        <v>0</v>
      </c>
      <c r="L77" s="38">
        <v>2</v>
      </c>
      <c r="M77" s="37">
        <f t="shared" si="5"/>
        <v>11.111111111111111</v>
      </c>
      <c r="N77" s="38"/>
      <c r="O77" s="38">
        <v>1</v>
      </c>
      <c r="P77" s="37">
        <f t="shared" si="6"/>
        <v>5.5555555555555554</v>
      </c>
      <c r="Q77" s="38">
        <v>10</v>
      </c>
      <c r="R77" s="37">
        <f t="shared" si="7"/>
        <v>55.555555555555557</v>
      </c>
      <c r="S77" s="38"/>
      <c r="T77" s="38">
        <v>1</v>
      </c>
      <c r="U77" s="37">
        <f t="shared" si="8"/>
        <v>5.5555555555555554</v>
      </c>
      <c r="V77" s="38">
        <v>4</v>
      </c>
      <c r="W77" s="37">
        <f t="shared" si="9"/>
        <v>22.222222222222221</v>
      </c>
    </row>
    <row r="78" spans="1:23">
      <c r="A78" s="11" t="s">
        <v>188</v>
      </c>
      <c r="B78" s="64">
        <f t="shared" ref="B78:B110" si="11">IF(A78&lt;&gt;"",E78+G78+J78+L78+O78+Q78+T78+V78,"")</f>
        <v>20</v>
      </c>
      <c r="C78" s="37">
        <f t="shared" si="1"/>
        <v>0.99651220727453915</v>
      </c>
      <c r="E78" s="38">
        <v>0</v>
      </c>
      <c r="F78" s="37">
        <f t="shared" ref="F78:F119" si="12">IF($A78&lt;&gt;"",E78/$B78*100,"")</f>
        <v>0</v>
      </c>
      <c r="G78" s="38">
        <v>0</v>
      </c>
      <c r="H78" s="37">
        <f t="shared" ref="H78:H119" si="13">IF($A78&lt;&gt;"",G78/$B78*100,"")</f>
        <v>0</v>
      </c>
      <c r="I78" s="38"/>
      <c r="J78" s="38">
        <v>0</v>
      </c>
      <c r="K78" s="37">
        <f t="shared" ref="K78:K119" si="14">IF($A78&lt;&gt;"",J78/$B78*100,"")</f>
        <v>0</v>
      </c>
      <c r="L78" s="38">
        <v>4</v>
      </c>
      <c r="M78" s="37">
        <f t="shared" ref="M78:M119" si="15">IF($A78&lt;&gt;"",L78/$B78*100,"")</f>
        <v>20</v>
      </c>
      <c r="N78" s="38"/>
      <c r="O78" s="38">
        <v>1</v>
      </c>
      <c r="P78" s="37">
        <f t="shared" ref="P78:P119" si="16">IF($A78&lt;&gt;"",O78/$B78*100,"")</f>
        <v>5</v>
      </c>
      <c r="Q78" s="38">
        <v>7</v>
      </c>
      <c r="R78" s="37">
        <f t="shared" ref="R78:R119" si="17">IF($A78&lt;&gt;"",Q78/$B78*100,"")</f>
        <v>35</v>
      </c>
      <c r="S78" s="38"/>
      <c r="T78" s="38">
        <v>0</v>
      </c>
      <c r="U78" s="37">
        <f t="shared" ref="U78:U119" si="18">IF($A78&lt;&gt;"",T78/$B78*100,"")</f>
        <v>0</v>
      </c>
      <c r="V78" s="38">
        <v>8</v>
      </c>
      <c r="W78" s="37">
        <f t="shared" si="9"/>
        <v>40</v>
      </c>
    </row>
    <row r="79" spans="1:23">
      <c r="A79" s="11" t="s">
        <v>189</v>
      </c>
      <c r="B79" s="64">
        <f t="shared" si="11"/>
        <v>13</v>
      </c>
      <c r="C79" s="37">
        <f t="shared" si="1"/>
        <v>0.6477329347284505</v>
      </c>
      <c r="E79" s="38">
        <v>0</v>
      </c>
      <c r="F79" s="37">
        <f t="shared" si="12"/>
        <v>0</v>
      </c>
      <c r="G79" s="38">
        <v>0</v>
      </c>
      <c r="H79" s="37">
        <f t="shared" si="13"/>
        <v>0</v>
      </c>
      <c r="I79" s="38"/>
      <c r="J79" s="38">
        <v>1</v>
      </c>
      <c r="K79" s="37">
        <f t="shared" si="14"/>
        <v>7.6923076923076925</v>
      </c>
      <c r="L79" s="38">
        <v>2</v>
      </c>
      <c r="M79" s="37">
        <f t="shared" si="15"/>
        <v>15.384615384615385</v>
      </c>
      <c r="N79" s="38"/>
      <c r="O79" s="38">
        <v>2</v>
      </c>
      <c r="P79" s="37">
        <f t="shared" si="16"/>
        <v>15.384615384615385</v>
      </c>
      <c r="Q79" s="38">
        <v>6</v>
      </c>
      <c r="R79" s="37">
        <f t="shared" si="17"/>
        <v>46.153846153846153</v>
      </c>
      <c r="S79" s="38"/>
      <c r="T79" s="38">
        <v>1</v>
      </c>
      <c r="U79" s="37">
        <f t="shared" si="18"/>
        <v>7.6923076923076925</v>
      </c>
      <c r="V79" s="38">
        <v>1</v>
      </c>
      <c r="W79" s="37">
        <f t="shared" si="9"/>
        <v>7.6923076923076925</v>
      </c>
    </row>
    <row r="80" spans="1:23">
      <c r="A80" s="11" t="s">
        <v>190</v>
      </c>
      <c r="B80" s="64">
        <f t="shared" si="11"/>
        <v>17</v>
      </c>
      <c r="C80" s="37">
        <f t="shared" si="1"/>
        <v>0.84703537618335822</v>
      </c>
      <c r="E80" s="38">
        <v>0</v>
      </c>
      <c r="F80" s="37">
        <f t="shared" si="12"/>
        <v>0</v>
      </c>
      <c r="G80" s="38">
        <v>1</v>
      </c>
      <c r="H80" s="37">
        <f t="shared" si="13"/>
        <v>5.8823529411764701</v>
      </c>
      <c r="I80" s="38"/>
      <c r="J80" s="38">
        <v>2</v>
      </c>
      <c r="K80" s="37">
        <f t="shared" si="14"/>
        <v>11.76470588235294</v>
      </c>
      <c r="L80" s="38">
        <v>3</v>
      </c>
      <c r="M80" s="37">
        <f t="shared" si="15"/>
        <v>17.647058823529413</v>
      </c>
      <c r="N80" s="38"/>
      <c r="O80" s="38">
        <v>3</v>
      </c>
      <c r="P80" s="37">
        <f t="shared" si="16"/>
        <v>17.647058823529413</v>
      </c>
      <c r="Q80" s="38">
        <v>5</v>
      </c>
      <c r="R80" s="37">
        <f t="shared" si="17"/>
        <v>29.411764705882355</v>
      </c>
      <c r="S80" s="38"/>
      <c r="T80" s="38">
        <v>0</v>
      </c>
      <c r="U80" s="37">
        <f t="shared" si="18"/>
        <v>0</v>
      </c>
      <c r="V80" s="38">
        <v>3</v>
      </c>
      <c r="W80" s="37">
        <f t="shared" si="9"/>
        <v>17.647058823529413</v>
      </c>
    </row>
    <row r="81" spans="1:25" ht="6.75" customHeight="1">
      <c r="B81" s="64" t="str">
        <f t="shared" si="11"/>
        <v/>
      </c>
      <c r="C81" s="37" t="str">
        <f t="shared" si="1"/>
        <v/>
      </c>
      <c r="E81" s="38"/>
      <c r="F81" s="37" t="str">
        <f t="shared" si="12"/>
        <v/>
      </c>
      <c r="G81" s="38"/>
      <c r="H81" s="37" t="str">
        <f t="shared" si="13"/>
        <v/>
      </c>
      <c r="I81" s="38"/>
      <c r="J81" s="38"/>
      <c r="K81" s="37" t="str">
        <f t="shared" si="14"/>
        <v/>
      </c>
      <c r="L81" s="38"/>
      <c r="M81" s="37" t="str">
        <f t="shared" si="15"/>
        <v/>
      </c>
      <c r="N81" s="38"/>
      <c r="O81" s="38"/>
      <c r="P81" s="37" t="str">
        <f t="shared" si="16"/>
        <v/>
      </c>
      <c r="Q81" s="38"/>
      <c r="R81" s="37" t="str">
        <f t="shared" si="17"/>
        <v/>
      </c>
      <c r="S81" s="38"/>
      <c r="T81" s="38"/>
      <c r="U81" s="37" t="str">
        <f t="shared" si="18"/>
        <v/>
      </c>
      <c r="V81" s="38"/>
      <c r="W81" s="37" t="str">
        <f t="shared" si="9"/>
        <v/>
      </c>
    </row>
    <row r="82" spans="1:25">
      <c r="A82" s="11" t="s">
        <v>191</v>
      </c>
      <c r="B82" s="64">
        <f t="shared" si="11"/>
        <v>65</v>
      </c>
      <c r="C82" s="37">
        <f t="shared" si="1"/>
        <v>3.2386646736422517</v>
      </c>
      <c r="E82" s="38">
        <v>0</v>
      </c>
      <c r="F82" s="37">
        <f t="shared" si="12"/>
        <v>0</v>
      </c>
      <c r="G82" s="38">
        <v>0</v>
      </c>
      <c r="H82" s="37">
        <f t="shared" si="13"/>
        <v>0</v>
      </c>
      <c r="I82" s="38"/>
      <c r="J82" s="38">
        <v>7</v>
      </c>
      <c r="K82" s="37">
        <f t="shared" si="14"/>
        <v>10.76923076923077</v>
      </c>
      <c r="L82" s="38">
        <v>12</v>
      </c>
      <c r="M82" s="37">
        <f t="shared" si="15"/>
        <v>18.461538461538463</v>
      </c>
      <c r="N82" s="38"/>
      <c r="O82" s="38">
        <v>4</v>
      </c>
      <c r="P82" s="37">
        <f t="shared" si="16"/>
        <v>6.1538461538461542</v>
      </c>
      <c r="Q82" s="38">
        <v>8</v>
      </c>
      <c r="R82" s="37">
        <f t="shared" si="17"/>
        <v>12.307692307692308</v>
      </c>
      <c r="S82" s="38"/>
      <c r="T82" s="38">
        <v>19</v>
      </c>
      <c r="U82" s="37">
        <f t="shared" si="18"/>
        <v>29.230769230769234</v>
      </c>
      <c r="V82" s="38">
        <v>15</v>
      </c>
      <c r="W82" s="37">
        <f t="shared" ref="W82:W110" si="19">IF($A82&lt;&gt;"",V82/$B82*100,"")</f>
        <v>23.076923076923077</v>
      </c>
    </row>
    <row r="83" spans="1:25" ht="6.75" customHeight="1">
      <c r="B83" s="64" t="str">
        <f t="shared" si="11"/>
        <v/>
      </c>
      <c r="C83" s="37" t="str">
        <f t="shared" si="1"/>
        <v/>
      </c>
      <c r="E83" s="38"/>
      <c r="F83" s="37" t="str">
        <f t="shared" si="12"/>
        <v/>
      </c>
      <c r="G83" s="38"/>
      <c r="H83" s="37" t="str">
        <f t="shared" si="13"/>
        <v/>
      </c>
      <c r="I83" s="38"/>
      <c r="J83" s="38"/>
      <c r="K83" s="37" t="str">
        <f t="shared" si="14"/>
        <v/>
      </c>
      <c r="L83" s="38"/>
      <c r="M83" s="37" t="str">
        <f t="shared" si="15"/>
        <v/>
      </c>
      <c r="N83" s="38"/>
      <c r="O83" s="38"/>
      <c r="P83" s="37" t="str">
        <f t="shared" si="16"/>
        <v/>
      </c>
      <c r="Q83" s="38"/>
      <c r="R83" s="37" t="str">
        <f t="shared" si="17"/>
        <v/>
      </c>
      <c r="S83" s="38"/>
      <c r="T83" s="38"/>
      <c r="U83" s="37" t="str">
        <f t="shared" si="18"/>
        <v/>
      </c>
      <c r="V83" s="38"/>
      <c r="W83" s="37" t="str">
        <f t="shared" si="19"/>
        <v/>
      </c>
    </row>
    <row r="84" spans="1:25">
      <c r="A84" s="11" t="s">
        <v>192</v>
      </c>
      <c r="B84" s="64">
        <f t="shared" si="11"/>
        <v>41</v>
      </c>
      <c r="C84" s="37">
        <f t="shared" si="1"/>
        <v>2.0428500249128052</v>
      </c>
      <c r="E84" s="38">
        <v>0</v>
      </c>
      <c r="F84" s="37">
        <f t="shared" si="12"/>
        <v>0</v>
      </c>
      <c r="G84" s="38">
        <v>0</v>
      </c>
      <c r="H84" s="37">
        <f t="shared" si="13"/>
        <v>0</v>
      </c>
      <c r="I84" s="38"/>
      <c r="J84" s="38">
        <v>6</v>
      </c>
      <c r="K84" s="37">
        <f t="shared" si="14"/>
        <v>14.634146341463413</v>
      </c>
      <c r="L84" s="38">
        <v>3</v>
      </c>
      <c r="M84" s="37">
        <f t="shared" si="15"/>
        <v>7.3170731707317067</v>
      </c>
      <c r="N84" s="38"/>
      <c r="O84" s="38">
        <v>5</v>
      </c>
      <c r="P84" s="37">
        <f t="shared" si="16"/>
        <v>12.195121951219512</v>
      </c>
      <c r="Q84" s="38">
        <v>8</v>
      </c>
      <c r="R84" s="37">
        <f t="shared" si="17"/>
        <v>19.512195121951219</v>
      </c>
      <c r="S84" s="38"/>
      <c r="T84" s="38">
        <v>7</v>
      </c>
      <c r="U84" s="37">
        <f t="shared" si="18"/>
        <v>17.073170731707318</v>
      </c>
      <c r="V84" s="38">
        <v>12</v>
      </c>
      <c r="W84" s="37">
        <f t="shared" si="19"/>
        <v>29.268292682926827</v>
      </c>
    </row>
    <row r="85" spans="1:25">
      <c r="B85" s="64" t="str">
        <f t="shared" si="11"/>
        <v/>
      </c>
      <c r="F85" s="37" t="str">
        <f t="shared" si="12"/>
        <v/>
      </c>
      <c r="H85" s="37" t="str">
        <f t="shared" si="13"/>
        <v/>
      </c>
      <c r="K85" s="37" t="str">
        <f t="shared" si="14"/>
        <v/>
      </c>
      <c r="M85" s="37" t="str">
        <f t="shared" si="15"/>
        <v/>
      </c>
      <c r="P85" s="37" t="str">
        <f t="shared" si="16"/>
        <v/>
      </c>
      <c r="R85" s="37" t="str">
        <f t="shared" si="17"/>
        <v/>
      </c>
      <c r="U85" s="37" t="str">
        <f t="shared" si="18"/>
        <v/>
      </c>
      <c r="W85" s="37" t="str">
        <f t="shared" si="19"/>
        <v/>
      </c>
    </row>
    <row r="86" spans="1:25" s="128" customFormat="1">
      <c r="A86" s="16" t="s">
        <v>409</v>
      </c>
      <c r="B86" s="61">
        <f t="shared" si="11"/>
        <v>184</v>
      </c>
      <c r="C86" s="62">
        <f t="shared" si="1"/>
        <v>9.1679123069257606</v>
      </c>
      <c r="D86" s="16"/>
      <c r="E86" s="63">
        <f>SUM(E88)</f>
        <v>5</v>
      </c>
      <c r="F86" s="62">
        <f t="shared" si="12"/>
        <v>2.7173913043478262</v>
      </c>
      <c r="G86" s="63">
        <f>SUM(G88)</f>
        <v>3</v>
      </c>
      <c r="H86" s="62">
        <f t="shared" si="13"/>
        <v>1.6304347826086956</v>
      </c>
      <c r="I86" s="16"/>
      <c r="J86" s="63">
        <f>SUM(J88)</f>
        <v>34</v>
      </c>
      <c r="K86" s="62">
        <f t="shared" si="14"/>
        <v>18.478260869565215</v>
      </c>
      <c r="L86" s="63">
        <f>SUM(L88)</f>
        <v>18</v>
      </c>
      <c r="M86" s="62">
        <f t="shared" si="15"/>
        <v>9.7826086956521738</v>
      </c>
      <c r="N86" s="16"/>
      <c r="O86" s="63">
        <f>SUM(O88)</f>
        <v>27</v>
      </c>
      <c r="P86" s="62">
        <f t="shared" si="16"/>
        <v>14.673913043478262</v>
      </c>
      <c r="Q86" s="63">
        <f>SUM(Q88)</f>
        <v>15</v>
      </c>
      <c r="R86" s="62">
        <f t="shared" si="17"/>
        <v>8.1521739130434785</v>
      </c>
      <c r="S86" s="16"/>
      <c r="T86" s="63">
        <f>SUM(T88)</f>
        <v>59</v>
      </c>
      <c r="U86" s="62">
        <f t="shared" si="18"/>
        <v>32.065217391304344</v>
      </c>
      <c r="V86" s="63">
        <f>SUM(V88)</f>
        <v>23</v>
      </c>
      <c r="W86" s="62">
        <f t="shared" si="19"/>
        <v>12.5</v>
      </c>
      <c r="Y86" s="134"/>
    </row>
    <row r="87" spans="1:25" ht="6.75" customHeight="1">
      <c r="B87" s="64" t="str">
        <f t="shared" si="11"/>
        <v/>
      </c>
      <c r="C87" s="37"/>
      <c r="E87" s="65"/>
      <c r="F87" s="37" t="str">
        <f t="shared" si="12"/>
        <v/>
      </c>
      <c r="H87" s="37" t="str">
        <f t="shared" si="13"/>
        <v/>
      </c>
      <c r="J87" s="65"/>
      <c r="K87" s="37" t="str">
        <f t="shared" si="14"/>
        <v/>
      </c>
      <c r="L87" s="65"/>
      <c r="M87" s="37" t="str">
        <f t="shared" si="15"/>
        <v/>
      </c>
      <c r="O87" s="65"/>
      <c r="P87" s="37" t="str">
        <f t="shared" si="16"/>
        <v/>
      </c>
      <c r="Q87" s="65"/>
      <c r="R87" s="37" t="str">
        <f t="shared" si="17"/>
        <v/>
      </c>
      <c r="T87" s="65"/>
      <c r="U87" s="37" t="str">
        <f t="shared" si="18"/>
        <v/>
      </c>
      <c r="V87" s="65"/>
      <c r="W87" s="37" t="str">
        <f t="shared" si="19"/>
        <v/>
      </c>
    </row>
    <row r="88" spans="1:25">
      <c r="A88" s="11" t="s">
        <v>194</v>
      </c>
      <c r="B88" s="64">
        <f t="shared" si="11"/>
        <v>184</v>
      </c>
      <c r="C88" s="37">
        <f t="shared" ref="C88:C101" si="20">IF(A88&lt;&gt;0,B88/$B$13*100,"")</f>
        <v>9.1679123069257606</v>
      </c>
      <c r="E88" s="65">
        <f>SUM(E89:E98)</f>
        <v>5</v>
      </c>
      <c r="F88" s="37">
        <f t="shared" si="12"/>
        <v>2.7173913043478262</v>
      </c>
      <c r="G88" s="65">
        <f>SUM(G89:G98)</f>
        <v>3</v>
      </c>
      <c r="H88" s="37">
        <f t="shared" si="13"/>
        <v>1.6304347826086956</v>
      </c>
      <c r="J88" s="65">
        <f>SUM(J89:J98)</f>
        <v>34</v>
      </c>
      <c r="K88" s="37">
        <f t="shared" si="14"/>
        <v>18.478260869565215</v>
      </c>
      <c r="L88" s="65">
        <f>SUM(L89:L98)</f>
        <v>18</v>
      </c>
      <c r="M88" s="37">
        <f t="shared" si="15"/>
        <v>9.7826086956521738</v>
      </c>
      <c r="O88" s="65">
        <f>SUM(O89:O98)</f>
        <v>27</v>
      </c>
      <c r="P88" s="37">
        <f t="shared" si="16"/>
        <v>14.673913043478262</v>
      </c>
      <c r="Q88" s="65">
        <f>SUM(Q89:Q98)</f>
        <v>15</v>
      </c>
      <c r="R88" s="37">
        <f t="shared" si="17"/>
        <v>8.1521739130434785</v>
      </c>
      <c r="T88" s="65">
        <f>SUM(T89:T98)</f>
        <v>59</v>
      </c>
      <c r="U88" s="37">
        <f t="shared" si="18"/>
        <v>32.065217391304344</v>
      </c>
      <c r="V88" s="65">
        <f>SUM(V89:V98)</f>
        <v>23</v>
      </c>
      <c r="W88" s="37">
        <f t="shared" si="19"/>
        <v>12.5</v>
      </c>
    </row>
    <row r="89" spans="1:25">
      <c r="A89" s="11" t="s">
        <v>195</v>
      </c>
      <c r="B89" s="64">
        <f t="shared" si="11"/>
        <v>3</v>
      </c>
      <c r="C89" s="37">
        <f t="shared" si="20"/>
        <v>0.14947683109118087</v>
      </c>
      <c r="E89" s="38">
        <v>0</v>
      </c>
      <c r="F89" s="37">
        <f t="shared" si="12"/>
        <v>0</v>
      </c>
      <c r="G89" s="38">
        <v>0</v>
      </c>
      <c r="H89" s="37">
        <f t="shared" si="13"/>
        <v>0</v>
      </c>
      <c r="I89" s="38"/>
      <c r="J89" s="38">
        <v>0</v>
      </c>
      <c r="K89" s="37">
        <f t="shared" si="14"/>
        <v>0</v>
      </c>
      <c r="L89" s="38">
        <v>1</v>
      </c>
      <c r="M89" s="37">
        <f t="shared" si="15"/>
        <v>33.333333333333329</v>
      </c>
      <c r="N89" s="38"/>
      <c r="O89" s="38">
        <v>0</v>
      </c>
      <c r="P89" s="37">
        <f t="shared" si="16"/>
        <v>0</v>
      </c>
      <c r="Q89" s="38">
        <v>0</v>
      </c>
      <c r="R89" s="37">
        <f t="shared" si="17"/>
        <v>0</v>
      </c>
      <c r="S89" s="38"/>
      <c r="T89" s="38">
        <v>0</v>
      </c>
      <c r="U89" s="37">
        <f t="shared" si="18"/>
        <v>0</v>
      </c>
      <c r="V89" s="38">
        <v>2</v>
      </c>
      <c r="W89" s="37">
        <f t="shared" si="19"/>
        <v>66.666666666666657</v>
      </c>
    </row>
    <row r="90" spans="1:25">
      <c r="A90" s="11" t="s">
        <v>196</v>
      </c>
      <c r="B90" s="64">
        <f t="shared" si="11"/>
        <v>33</v>
      </c>
      <c r="C90" s="37">
        <f t="shared" si="20"/>
        <v>1.6442451420029895</v>
      </c>
      <c r="E90" s="38">
        <v>0</v>
      </c>
      <c r="F90" s="37">
        <f t="shared" si="12"/>
        <v>0</v>
      </c>
      <c r="G90" s="38">
        <v>0</v>
      </c>
      <c r="H90" s="37">
        <f t="shared" si="13"/>
        <v>0</v>
      </c>
      <c r="I90" s="38"/>
      <c r="J90" s="38">
        <v>7</v>
      </c>
      <c r="K90" s="37">
        <f t="shared" si="14"/>
        <v>21.212121212121211</v>
      </c>
      <c r="L90" s="38">
        <v>4</v>
      </c>
      <c r="M90" s="37">
        <f t="shared" si="15"/>
        <v>12.121212121212121</v>
      </c>
      <c r="N90" s="38"/>
      <c r="O90" s="38">
        <v>5</v>
      </c>
      <c r="P90" s="37">
        <f t="shared" si="16"/>
        <v>15.151515151515152</v>
      </c>
      <c r="Q90" s="38">
        <v>4</v>
      </c>
      <c r="R90" s="37">
        <f t="shared" si="17"/>
        <v>12.121212121212121</v>
      </c>
      <c r="S90" s="38"/>
      <c r="T90" s="38">
        <v>12</v>
      </c>
      <c r="U90" s="37">
        <f t="shared" si="18"/>
        <v>36.363636363636367</v>
      </c>
      <c r="V90" s="38">
        <v>1</v>
      </c>
      <c r="W90" s="37">
        <f t="shared" si="19"/>
        <v>3.0303030303030303</v>
      </c>
    </row>
    <row r="91" spans="1:25">
      <c r="A91" s="11" t="s">
        <v>197</v>
      </c>
      <c r="B91" s="64">
        <f t="shared" si="11"/>
        <v>25</v>
      </c>
      <c r="C91" s="37">
        <f t="shared" si="20"/>
        <v>1.2456402590931739</v>
      </c>
      <c r="E91" s="38">
        <v>0</v>
      </c>
      <c r="F91" s="37">
        <f t="shared" si="12"/>
        <v>0</v>
      </c>
      <c r="G91" s="38">
        <v>0</v>
      </c>
      <c r="H91" s="37">
        <f t="shared" si="13"/>
        <v>0</v>
      </c>
      <c r="I91" s="38"/>
      <c r="J91" s="38">
        <v>3</v>
      </c>
      <c r="K91" s="37">
        <f t="shared" si="14"/>
        <v>12</v>
      </c>
      <c r="L91" s="38">
        <v>0</v>
      </c>
      <c r="M91" s="37">
        <f t="shared" si="15"/>
        <v>0</v>
      </c>
      <c r="N91" s="38"/>
      <c r="O91" s="38">
        <v>2</v>
      </c>
      <c r="P91" s="37">
        <f t="shared" si="16"/>
        <v>8</v>
      </c>
      <c r="Q91" s="38">
        <v>0</v>
      </c>
      <c r="R91" s="37">
        <f t="shared" si="17"/>
        <v>0</v>
      </c>
      <c r="S91" s="38"/>
      <c r="T91" s="38">
        <v>19</v>
      </c>
      <c r="U91" s="37">
        <f t="shared" si="18"/>
        <v>76</v>
      </c>
      <c r="V91" s="38">
        <v>1</v>
      </c>
      <c r="W91" s="37">
        <f t="shared" si="19"/>
        <v>4</v>
      </c>
    </row>
    <row r="92" spans="1:25">
      <c r="A92" s="11" t="s">
        <v>198</v>
      </c>
      <c r="B92" s="64">
        <f t="shared" si="11"/>
        <v>26</v>
      </c>
      <c r="C92" s="37">
        <f t="shared" si="20"/>
        <v>1.295465869456901</v>
      </c>
      <c r="E92" s="38">
        <v>0</v>
      </c>
      <c r="F92" s="37">
        <f t="shared" si="12"/>
        <v>0</v>
      </c>
      <c r="G92" s="38">
        <v>0</v>
      </c>
      <c r="H92" s="37">
        <f t="shared" si="13"/>
        <v>0</v>
      </c>
      <c r="I92" s="38"/>
      <c r="J92" s="38">
        <v>6</v>
      </c>
      <c r="K92" s="37">
        <f t="shared" si="14"/>
        <v>23.076923076923077</v>
      </c>
      <c r="L92" s="38">
        <v>4</v>
      </c>
      <c r="M92" s="37">
        <f t="shared" si="15"/>
        <v>15.384615384615385</v>
      </c>
      <c r="N92" s="38"/>
      <c r="O92" s="38">
        <v>5</v>
      </c>
      <c r="P92" s="37">
        <f t="shared" si="16"/>
        <v>19.230769230769234</v>
      </c>
      <c r="Q92" s="38">
        <v>6</v>
      </c>
      <c r="R92" s="37">
        <f t="shared" si="17"/>
        <v>23.076923076923077</v>
      </c>
      <c r="S92" s="38"/>
      <c r="T92" s="38">
        <v>4</v>
      </c>
      <c r="U92" s="37">
        <f t="shared" si="18"/>
        <v>15.384615384615385</v>
      </c>
      <c r="V92" s="38">
        <v>1</v>
      </c>
      <c r="W92" s="37">
        <f t="shared" si="19"/>
        <v>3.8461538461538463</v>
      </c>
    </row>
    <row r="93" spans="1:25">
      <c r="A93" s="11" t="s">
        <v>199</v>
      </c>
      <c r="B93" s="64">
        <f t="shared" si="11"/>
        <v>8</v>
      </c>
      <c r="C93" s="37">
        <f t="shared" si="20"/>
        <v>0.39860488290981561</v>
      </c>
      <c r="E93" s="38">
        <v>1</v>
      </c>
      <c r="F93" s="37">
        <f t="shared" si="12"/>
        <v>12.5</v>
      </c>
      <c r="G93" s="38">
        <v>1</v>
      </c>
      <c r="H93" s="37">
        <f t="shared" si="13"/>
        <v>12.5</v>
      </c>
      <c r="I93" s="38"/>
      <c r="J93" s="38">
        <v>2</v>
      </c>
      <c r="K93" s="37">
        <f t="shared" si="14"/>
        <v>25</v>
      </c>
      <c r="L93" s="38">
        <v>0</v>
      </c>
      <c r="M93" s="37">
        <f t="shared" si="15"/>
        <v>0</v>
      </c>
      <c r="N93" s="38"/>
      <c r="O93" s="38">
        <v>0</v>
      </c>
      <c r="P93" s="37">
        <f t="shared" si="16"/>
        <v>0</v>
      </c>
      <c r="Q93" s="38">
        <v>0</v>
      </c>
      <c r="R93" s="37">
        <f t="shared" si="17"/>
        <v>0</v>
      </c>
      <c r="S93" s="38"/>
      <c r="T93" s="38">
        <v>4</v>
      </c>
      <c r="U93" s="37">
        <f t="shared" si="18"/>
        <v>50</v>
      </c>
      <c r="V93" s="38">
        <v>0</v>
      </c>
      <c r="W93" s="37">
        <f t="shared" si="19"/>
        <v>0</v>
      </c>
    </row>
    <row r="94" spans="1:25">
      <c r="A94" s="11" t="s">
        <v>200</v>
      </c>
      <c r="B94" s="64">
        <f t="shared" si="11"/>
        <v>14</v>
      </c>
      <c r="C94" s="37">
        <f t="shared" si="20"/>
        <v>0.69755854509217741</v>
      </c>
      <c r="E94" s="38">
        <v>0</v>
      </c>
      <c r="F94" s="37">
        <f t="shared" si="12"/>
        <v>0</v>
      </c>
      <c r="G94" s="38">
        <v>0</v>
      </c>
      <c r="H94" s="37">
        <f t="shared" si="13"/>
        <v>0</v>
      </c>
      <c r="I94" s="38"/>
      <c r="J94" s="38">
        <v>6</v>
      </c>
      <c r="K94" s="37">
        <f t="shared" si="14"/>
        <v>42.857142857142854</v>
      </c>
      <c r="L94" s="38">
        <v>2</v>
      </c>
      <c r="M94" s="37">
        <f t="shared" si="15"/>
        <v>14.285714285714285</v>
      </c>
      <c r="N94" s="38"/>
      <c r="O94" s="38">
        <v>0</v>
      </c>
      <c r="P94" s="37">
        <f t="shared" si="16"/>
        <v>0</v>
      </c>
      <c r="Q94" s="38">
        <v>1</v>
      </c>
      <c r="R94" s="37">
        <f t="shared" si="17"/>
        <v>7.1428571428571423</v>
      </c>
      <c r="S94" s="38"/>
      <c r="T94" s="38">
        <v>2</v>
      </c>
      <c r="U94" s="37">
        <f t="shared" si="18"/>
        <v>14.285714285714285</v>
      </c>
      <c r="V94" s="38">
        <v>3</v>
      </c>
      <c r="W94" s="37">
        <f t="shared" si="19"/>
        <v>21.428571428571427</v>
      </c>
    </row>
    <row r="95" spans="1:25">
      <c r="A95" s="11" t="s">
        <v>201</v>
      </c>
      <c r="B95" s="64">
        <f t="shared" si="11"/>
        <v>18</v>
      </c>
      <c r="C95" s="37">
        <f t="shared" si="20"/>
        <v>0.89686098654708524</v>
      </c>
      <c r="E95" s="38">
        <v>2</v>
      </c>
      <c r="F95" s="37">
        <f t="shared" si="12"/>
        <v>11.111111111111111</v>
      </c>
      <c r="G95" s="38">
        <v>0</v>
      </c>
      <c r="H95" s="37">
        <f t="shared" si="13"/>
        <v>0</v>
      </c>
      <c r="I95" s="38"/>
      <c r="J95" s="38">
        <v>0</v>
      </c>
      <c r="K95" s="37">
        <f t="shared" si="14"/>
        <v>0</v>
      </c>
      <c r="L95" s="38">
        <v>1</v>
      </c>
      <c r="M95" s="37">
        <f t="shared" si="15"/>
        <v>5.5555555555555554</v>
      </c>
      <c r="N95" s="38"/>
      <c r="O95" s="38">
        <v>0</v>
      </c>
      <c r="P95" s="37">
        <f t="shared" si="16"/>
        <v>0</v>
      </c>
      <c r="Q95" s="38">
        <v>0</v>
      </c>
      <c r="R95" s="37">
        <f t="shared" si="17"/>
        <v>0</v>
      </c>
      <c r="S95" s="38"/>
      <c r="T95" s="38">
        <v>12</v>
      </c>
      <c r="U95" s="37">
        <f t="shared" si="18"/>
        <v>66.666666666666657</v>
      </c>
      <c r="V95" s="38">
        <v>3</v>
      </c>
      <c r="W95" s="37">
        <f t="shared" si="19"/>
        <v>16.666666666666664</v>
      </c>
    </row>
    <row r="96" spans="1:25">
      <c r="A96" s="11" t="s">
        <v>202</v>
      </c>
      <c r="B96" s="64">
        <f t="shared" si="11"/>
        <v>17</v>
      </c>
      <c r="C96" s="37">
        <f t="shared" si="20"/>
        <v>0.84703537618335822</v>
      </c>
      <c r="E96" s="38">
        <v>0</v>
      </c>
      <c r="F96" s="37">
        <f t="shared" si="12"/>
        <v>0</v>
      </c>
      <c r="G96" s="38">
        <v>0</v>
      </c>
      <c r="H96" s="37">
        <f t="shared" si="13"/>
        <v>0</v>
      </c>
      <c r="I96" s="38"/>
      <c r="J96" s="38">
        <v>3</v>
      </c>
      <c r="K96" s="37">
        <f t="shared" si="14"/>
        <v>17.647058823529413</v>
      </c>
      <c r="L96" s="38">
        <v>3</v>
      </c>
      <c r="M96" s="37">
        <f t="shared" si="15"/>
        <v>17.647058823529413</v>
      </c>
      <c r="N96" s="38"/>
      <c r="O96" s="38">
        <v>4</v>
      </c>
      <c r="P96" s="37">
        <f t="shared" si="16"/>
        <v>23.52941176470588</v>
      </c>
      <c r="Q96" s="38">
        <v>3</v>
      </c>
      <c r="R96" s="37">
        <f t="shared" si="17"/>
        <v>17.647058823529413</v>
      </c>
      <c r="S96" s="38"/>
      <c r="T96" s="38">
        <v>0</v>
      </c>
      <c r="U96" s="37">
        <f t="shared" si="18"/>
        <v>0</v>
      </c>
      <c r="V96" s="38">
        <v>4</v>
      </c>
      <c r="W96" s="37">
        <f t="shared" si="19"/>
        <v>23.52941176470588</v>
      </c>
    </row>
    <row r="97" spans="1:23">
      <c r="A97" s="11" t="s">
        <v>204</v>
      </c>
      <c r="B97" s="64">
        <f t="shared" si="11"/>
        <v>24</v>
      </c>
      <c r="C97" s="37">
        <f t="shared" si="20"/>
        <v>1.195814648729447</v>
      </c>
      <c r="E97" s="38">
        <v>1</v>
      </c>
      <c r="F97" s="37">
        <f t="shared" si="12"/>
        <v>4.1666666666666661</v>
      </c>
      <c r="G97" s="38">
        <v>0</v>
      </c>
      <c r="H97" s="37">
        <f t="shared" si="13"/>
        <v>0</v>
      </c>
      <c r="I97" s="38"/>
      <c r="J97" s="38">
        <v>4</v>
      </c>
      <c r="K97" s="37">
        <f t="shared" si="14"/>
        <v>16.666666666666664</v>
      </c>
      <c r="L97" s="38">
        <v>1</v>
      </c>
      <c r="M97" s="37">
        <f t="shared" si="15"/>
        <v>4.1666666666666661</v>
      </c>
      <c r="N97" s="38"/>
      <c r="O97" s="38">
        <v>5</v>
      </c>
      <c r="P97" s="37">
        <f t="shared" si="16"/>
        <v>20.833333333333336</v>
      </c>
      <c r="Q97" s="38">
        <v>1</v>
      </c>
      <c r="R97" s="37">
        <f t="shared" si="17"/>
        <v>4.1666666666666661</v>
      </c>
      <c r="S97" s="38"/>
      <c r="T97" s="38">
        <v>5</v>
      </c>
      <c r="U97" s="37">
        <f t="shared" si="18"/>
        <v>20.833333333333336</v>
      </c>
      <c r="V97" s="38">
        <v>7</v>
      </c>
      <c r="W97" s="37">
        <f t="shared" si="19"/>
        <v>29.166666666666668</v>
      </c>
    </row>
    <row r="98" spans="1:23">
      <c r="A98" s="11" t="s">
        <v>203</v>
      </c>
      <c r="B98" s="64">
        <f t="shared" si="11"/>
        <v>16</v>
      </c>
      <c r="C98" s="37">
        <f t="shared" si="20"/>
        <v>0.79720976581963121</v>
      </c>
      <c r="E98" s="38">
        <v>1</v>
      </c>
      <c r="F98" s="37">
        <f t="shared" si="12"/>
        <v>6.25</v>
      </c>
      <c r="G98" s="38">
        <v>2</v>
      </c>
      <c r="H98" s="37">
        <f t="shared" si="13"/>
        <v>12.5</v>
      </c>
      <c r="I98" s="38"/>
      <c r="J98" s="38">
        <v>3</v>
      </c>
      <c r="K98" s="37">
        <f t="shared" si="14"/>
        <v>18.75</v>
      </c>
      <c r="L98" s="38">
        <v>2</v>
      </c>
      <c r="M98" s="37">
        <f t="shared" si="15"/>
        <v>12.5</v>
      </c>
      <c r="N98" s="38"/>
      <c r="O98" s="38">
        <v>6</v>
      </c>
      <c r="P98" s="37">
        <f t="shared" si="16"/>
        <v>37.5</v>
      </c>
      <c r="Q98" s="38">
        <v>0</v>
      </c>
      <c r="R98" s="37">
        <f t="shared" si="17"/>
        <v>0</v>
      </c>
      <c r="S98" s="38"/>
      <c r="T98" s="38">
        <v>1</v>
      </c>
      <c r="U98" s="37">
        <f t="shared" si="18"/>
        <v>6.25</v>
      </c>
      <c r="V98" s="38">
        <v>1</v>
      </c>
      <c r="W98" s="37">
        <f t="shared" si="19"/>
        <v>6.25</v>
      </c>
    </row>
    <row r="99" spans="1:23" ht="6.75" customHeight="1">
      <c r="B99" s="64" t="str">
        <f t="shared" si="11"/>
        <v/>
      </c>
      <c r="C99" s="37" t="str">
        <f t="shared" si="20"/>
        <v/>
      </c>
      <c r="E99" s="65"/>
      <c r="F99" s="37" t="str">
        <f t="shared" si="12"/>
        <v/>
      </c>
      <c r="H99" s="37" t="str">
        <f t="shared" si="13"/>
        <v/>
      </c>
      <c r="J99" s="65"/>
      <c r="K99" s="37" t="str">
        <f t="shared" si="14"/>
        <v/>
      </c>
      <c r="L99" s="65"/>
      <c r="M99" s="37" t="str">
        <f t="shared" si="15"/>
        <v/>
      </c>
      <c r="O99" s="65"/>
      <c r="P99" s="37" t="str">
        <f t="shared" si="16"/>
        <v/>
      </c>
      <c r="Q99" s="65"/>
      <c r="R99" s="37" t="str">
        <f t="shared" si="17"/>
        <v/>
      </c>
      <c r="T99" s="65"/>
      <c r="U99" s="37" t="str">
        <f t="shared" si="18"/>
        <v/>
      </c>
      <c r="V99" s="65"/>
      <c r="W99" s="37" t="str">
        <f t="shared" si="19"/>
        <v/>
      </c>
    </row>
    <row r="100" spans="1:23">
      <c r="B100" s="64" t="str">
        <f t="shared" si="11"/>
        <v/>
      </c>
      <c r="C100" s="37"/>
      <c r="E100" s="65"/>
      <c r="F100" s="37" t="str">
        <f t="shared" si="12"/>
        <v/>
      </c>
      <c r="H100" s="37" t="str">
        <f t="shared" si="13"/>
        <v/>
      </c>
      <c r="J100" s="65"/>
      <c r="K100" s="37" t="str">
        <f t="shared" si="14"/>
        <v/>
      </c>
      <c r="L100" s="65"/>
      <c r="M100" s="37" t="str">
        <f t="shared" si="15"/>
        <v/>
      </c>
      <c r="O100" s="65"/>
      <c r="P100" s="37" t="str">
        <f t="shared" si="16"/>
        <v/>
      </c>
      <c r="Q100" s="65"/>
      <c r="R100" s="37" t="str">
        <f t="shared" si="17"/>
        <v/>
      </c>
      <c r="T100" s="65"/>
      <c r="U100" s="37" t="str">
        <f t="shared" si="18"/>
        <v/>
      </c>
      <c r="V100" s="65"/>
      <c r="W100" s="37" t="str">
        <f t="shared" si="19"/>
        <v/>
      </c>
    </row>
    <row r="101" spans="1:23" s="128" customFormat="1">
      <c r="A101" s="16" t="s">
        <v>410</v>
      </c>
      <c r="B101" s="61">
        <f t="shared" si="11"/>
        <v>99</v>
      </c>
      <c r="C101" s="62">
        <f t="shared" si="20"/>
        <v>4.9327354260089686</v>
      </c>
      <c r="D101" s="16"/>
      <c r="E101" s="63">
        <f>SUM(E103)</f>
        <v>1</v>
      </c>
      <c r="F101" s="62">
        <f t="shared" si="12"/>
        <v>1.0101010101010102</v>
      </c>
      <c r="G101" s="63">
        <f>SUM(G103)</f>
        <v>1</v>
      </c>
      <c r="H101" s="62">
        <f t="shared" si="13"/>
        <v>1.0101010101010102</v>
      </c>
      <c r="I101" s="16"/>
      <c r="J101" s="63">
        <f>SUM(J103)</f>
        <v>16</v>
      </c>
      <c r="K101" s="62">
        <f t="shared" si="14"/>
        <v>16.161616161616163</v>
      </c>
      <c r="L101" s="63">
        <f>SUM(L103)</f>
        <v>10</v>
      </c>
      <c r="M101" s="62">
        <f t="shared" si="15"/>
        <v>10.1010101010101</v>
      </c>
      <c r="N101" s="16"/>
      <c r="O101" s="63">
        <f>SUM(O103)</f>
        <v>15</v>
      </c>
      <c r="P101" s="62">
        <f t="shared" si="16"/>
        <v>15.151515151515152</v>
      </c>
      <c r="Q101" s="63">
        <f>SUM(Q103)</f>
        <v>17</v>
      </c>
      <c r="R101" s="62">
        <f t="shared" si="17"/>
        <v>17.171717171717169</v>
      </c>
      <c r="S101" s="16"/>
      <c r="T101" s="63">
        <f>SUM(T103)</f>
        <v>26</v>
      </c>
      <c r="U101" s="62">
        <f t="shared" si="18"/>
        <v>26.262626262626267</v>
      </c>
      <c r="V101" s="63">
        <f>SUM(V103)</f>
        <v>13</v>
      </c>
      <c r="W101" s="62">
        <f t="shared" si="19"/>
        <v>13.131313131313133</v>
      </c>
    </row>
    <row r="102" spans="1:23">
      <c r="B102" s="64" t="str">
        <f t="shared" si="11"/>
        <v/>
      </c>
      <c r="C102" s="37"/>
      <c r="E102" s="65"/>
      <c r="F102" s="37" t="str">
        <f t="shared" si="12"/>
        <v/>
      </c>
      <c r="H102" s="37" t="str">
        <f t="shared" si="13"/>
        <v/>
      </c>
      <c r="J102" s="65"/>
      <c r="K102" s="37" t="str">
        <f t="shared" si="14"/>
        <v/>
      </c>
      <c r="L102" s="65"/>
      <c r="M102" s="37" t="str">
        <f t="shared" si="15"/>
        <v/>
      </c>
      <c r="O102" s="65"/>
      <c r="P102" s="37" t="str">
        <f t="shared" si="16"/>
        <v/>
      </c>
      <c r="Q102" s="65"/>
      <c r="R102" s="37" t="str">
        <f t="shared" si="17"/>
        <v/>
      </c>
      <c r="T102" s="65"/>
      <c r="U102" s="37" t="str">
        <f t="shared" si="18"/>
        <v/>
      </c>
      <c r="V102" s="65"/>
      <c r="W102" s="37" t="str">
        <f t="shared" si="19"/>
        <v/>
      </c>
    </row>
    <row r="103" spans="1:23">
      <c r="A103" s="11" t="s">
        <v>208</v>
      </c>
      <c r="B103" s="64">
        <f t="shared" si="11"/>
        <v>99</v>
      </c>
      <c r="C103" s="37">
        <f t="shared" ref="C103:C166" si="21">IF(A103&lt;&gt;0,B103/$B$13*100,"")</f>
        <v>4.9327354260089686</v>
      </c>
      <c r="E103" s="36">
        <f>SUM(E104:E108)</f>
        <v>1</v>
      </c>
      <c r="F103" s="37">
        <f t="shared" si="12"/>
        <v>1.0101010101010102</v>
      </c>
      <c r="G103" s="36">
        <f>SUM(G104:G108)</f>
        <v>1</v>
      </c>
      <c r="H103" s="37">
        <f t="shared" si="13"/>
        <v>1.0101010101010102</v>
      </c>
      <c r="J103" s="36">
        <f>SUM(J104:J108)</f>
        <v>16</v>
      </c>
      <c r="K103" s="37">
        <f t="shared" si="14"/>
        <v>16.161616161616163</v>
      </c>
      <c r="L103" s="36">
        <f>SUM(L104:L108)</f>
        <v>10</v>
      </c>
      <c r="M103" s="37">
        <f t="shared" si="15"/>
        <v>10.1010101010101</v>
      </c>
      <c r="O103" s="36">
        <f>SUM(O104:O108)</f>
        <v>15</v>
      </c>
      <c r="P103" s="37">
        <f t="shared" si="16"/>
        <v>15.151515151515152</v>
      </c>
      <c r="Q103" s="36">
        <f>SUM(Q104:Q108)</f>
        <v>17</v>
      </c>
      <c r="R103" s="37">
        <f t="shared" si="17"/>
        <v>17.171717171717169</v>
      </c>
      <c r="T103" s="36">
        <f>SUM(T104:T108)</f>
        <v>26</v>
      </c>
      <c r="U103" s="37">
        <f t="shared" si="18"/>
        <v>26.262626262626267</v>
      </c>
      <c r="V103" s="36">
        <f>SUM(V104:V108)</f>
        <v>13</v>
      </c>
      <c r="W103" s="37">
        <f t="shared" si="19"/>
        <v>13.131313131313133</v>
      </c>
    </row>
    <row r="104" spans="1:23">
      <c r="A104" s="11" t="s">
        <v>411</v>
      </c>
      <c r="B104" s="64">
        <f t="shared" si="11"/>
        <v>2</v>
      </c>
      <c r="C104" s="37">
        <f t="shared" si="21"/>
        <v>9.9651220727453901E-2</v>
      </c>
      <c r="E104" s="38">
        <v>0</v>
      </c>
      <c r="F104" s="37">
        <f t="shared" si="12"/>
        <v>0</v>
      </c>
      <c r="G104" s="38">
        <v>0</v>
      </c>
      <c r="H104" s="37">
        <f t="shared" si="13"/>
        <v>0</v>
      </c>
      <c r="I104" s="38"/>
      <c r="J104" s="38">
        <v>0</v>
      </c>
      <c r="K104" s="37">
        <f t="shared" si="14"/>
        <v>0</v>
      </c>
      <c r="L104" s="38">
        <v>0</v>
      </c>
      <c r="M104" s="37">
        <f t="shared" si="15"/>
        <v>0</v>
      </c>
      <c r="N104" s="38"/>
      <c r="O104" s="38">
        <v>0</v>
      </c>
      <c r="P104" s="37">
        <f t="shared" si="16"/>
        <v>0</v>
      </c>
      <c r="Q104" s="38">
        <v>1</v>
      </c>
      <c r="R104" s="37">
        <f t="shared" si="17"/>
        <v>50</v>
      </c>
      <c r="S104" s="38"/>
      <c r="T104" s="38">
        <v>0</v>
      </c>
      <c r="U104" s="37">
        <f t="shared" si="18"/>
        <v>0</v>
      </c>
      <c r="V104" s="38">
        <v>1</v>
      </c>
      <c r="W104" s="37">
        <f t="shared" si="19"/>
        <v>50</v>
      </c>
    </row>
    <row r="105" spans="1:23">
      <c r="A105" s="11" t="s">
        <v>212</v>
      </c>
      <c r="B105" s="64">
        <f t="shared" si="11"/>
        <v>20</v>
      </c>
      <c r="C105" s="37">
        <f>IF(A105&lt;&gt;0,B105/$B$13*100,"")</f>
        <v>0.99651220727453915</v>
      </c>
      <c r="E105" s="38">
        <v>1</v>
      </c>
      <c r="F105" s="37">
        <f t="shared" si="12"/>
        <v>5</v>
      </c>
      <c r="G105" s="38">
        <v>0</v>
      </c>
      <c r="H105" s="37">
        <f t="shared" si="13"/>
        <v>0</v>
      </c>
      <c r="I105" s="38"/>
      <c r="J105" s="38">
        <v>6</v>
      </c>
      <c r="K105" s="37">
        <f t="shared" si="14"/>
        <v>30</v>
      </c>
      <c r="L105" s="38">
        <v>2</v>
      </c>
      <c r="M105" s="37">
        <f t="shared" si="15"/>
        <v>10</v>
      </c>
      <c r="N105" s="38"/>
      <c r="O105" s="38">
        <v>3</v>
      </c>
      <c r="P105" s="37">
        <f t="shared" si="16"/>
        <v>15</v>
      </c>
      <c r="Q105" s="38">
        <v>3</v>
      </c>
      <c r="R105" s="37">
        <f t="shared" si="17"/>
        <v>15</v>
      </c>
      <c r="S105" s="38"/>
      <c r="T105" s="38">
        <v>4</v>
      </c>
      <c r="U105" s="37">
        <f t="shared" si="18"/>
        <v>20</v>
      </c>
      <c r="V105" s="38">
        <v>1</v>
      </c>
      <c r="W105" s="37">
        <f t="shared" si="19"/>
        <v>5</v>
      </c>
    </row>
    <row r="106" spans="1:23">
      <c r="A106" s="11" t="s">
        <v>412</v>
      </c>
      <c r="B106" s="64">
        <f t="shared" si="11"/>
        <v>36</v>
      </c>
      <c r="C106" s="37">
        <f t="shared" si="21"/>
        <v>1.7937219730941705</v>
      </c>
      <c r="E106" s="38">
        <v>0</v>
      </c>
      <c r="F106" s="37">
        <f t="shared" si="12"/>
        <v>0</v>
      </c>
      <c r="G106" s="38">
        <v>0</v>
      </c>
      <c r="H106" s="37">
        <f t="shared" si="13"/>
        <v>0</v>
      </c>
      <c r="I106" s="38"/>
      <c r="J106" s="38">
        <v>4</v>
      </c>
      <c r="K106" s="37">
        <f t="shared" si="14"/>
        <v>11.111111111111111</v>
      </c>
      <c r="L106" s="38">
        <v>4</v>
      </c>
      <c r="M106" s="37">
        <f t="shared" si="15"/>
        <v>11.111111111111111</v>
      </c>
      <c r="N106" s="38"/>
      <c r="O106" s="38">
        <v>4</v>
      </c>
      <c r="P106" s="37">
        <f t="shared" si="16"/>
        <v>11.111111111111111</v>
      </c>
      <c r="Q106" s="38">
        <v>1</v>
      </c>
      <c r="R106" s="37">
        <f t="shared" si="17"/>
        <v>2.7777777777777777</v>
      </c>
      <c r="S106" s="38"/>
      <c r="T106" s="38">
        <v>19</v>
      </c>
      <c r="U106" s="37">
        <f t="shared" si="18"/>
        <v>52.777777777777779</v>
      </c>
      <c r="V106" s="38">
        <v>4</v>
      </c>
      <c r="W106" s="37">
        <f t="shared" si="19"/>
        <v>11.111111111111111</v>
      </c>
    </row>
    <row r="107" spans="1:23">
      <c r="A107" s="11" t="s">
        <v>413</v>
      </c>
      <c r="B107" s="64">
        <f t="shared" si="11"/>
        <v>22</v>
      </c>
      <c r="C107" s="37">
        <f t="shared" si="21"/>
        <v>1.096163428001993</v>
      </c>
      <c r="E107" s="38">
        <v>0</v>
      </c>
      <c r="F107" s="37">
        <f t="shared" si="12"/>
        <v>0</v>
      </c>
      <c r="G107" s="38">
        <v>0</v>
      </c>
      <c r="H107" s="37">
        <f t="shared" si="13"/>
        <v>0</v>
      </c>
      <c r="I107" s="38"/>
      <c r="J107" s="38">
        <v>6</v>
      </c>
      <c r="K107" s="37">
        <f t="shared" si="14"/>
        <v>27.27272727272727</v>
      </c>
      <c r="L107" s="38">
        <v>1</v>
      </c>
      <c r="M107" s="37">
        <f t="shared" si="15"/>
        <v>4.5454545454545459</v>
      </c>
      <c r="N107" s="38"/>
      <c r="O107" s="38">
        <v>6</v>
      </c>
      <c r="P107" s="37">
        <f t="shared" si="16"/>
        <v>27.27272727272727</v>
      </c>
      <c r="Q107" s="38">
        <v>4</v>
      </c>
      <c r="R107" s="37">
        <f t="shared" si="17"/>
        <v>18.181818181818183</v>
      </c>
      <c r="S107" s="38"/>
      <c r="T107" s="38">
        <v>2</v>
      </c>
      <c r="U107" s="37">
        <f t="shared" si="18"/>
        <v>9.0909090909090917</v>
      </c>
      <c r="V107" s="38">
        <v>3</v>
      </c>
      <c r="W107" s="37">
        <f t="shared" si="19"/>
        <v>13.636363636363635</v>
      </c>
    </row>
    <row r="108" spans="1:23">
      <c r="A108" s="11" t="s">
        <v>414</v>
      </c>
      <c r="B108" s="64">
        <f t="shared" si="11"/>
        <v>19</v>
      </c>
      <c r="C108" s="37">
        <f t="shared" si="21"/>
        <v>0.94668659691081214</v>
      </c>
      <c r="E108" s="38">
        <v>0</v>
      </c>
      <c r="F108" s="37">
        <f t="shared" si="12"/>
        <v>0</v>
      </c>
      <c r="G108" s="38">
        <v>1</v>
      </c>
      <c r="H108" s="37">
        <f t="shared" si="13"/>
        <v>5.2631578947368416</v>
      </c>
      <c r="I108" s="38"/>
      <c r="J108" s="38">
        <v>0</v>
      </c>
      <c r="K108" s="37">
        <f t="shared" si="14"/>
        <v>0</v>
      </c>
      <c r="L108" s="38">
        <v>3</v>
      </c>
      <c r="M108" s="37">
        <f t="shared" si="15"/>
        <v>15.789473684210526</v>
      </c>
      <c r="N108" s="38"/>
      <c r="O108" s="38">
        <v>2</v>
      </c>
      <c r="P108" s="37">
        <f t="shared" si="16"/>
        <v>10.526315789473683</v>
      </c>
      <c r="Q108" s="38">
        <v>8</v>
      </c>
      <c r="R108" s="37">
        <f t="shared" si="17"/>
        <v>42.105263157894733</v>
      </c>
      <c r="S108" s="38"/>
      <c r="T108" s="38">
        <v>1</v>
      </c>
      <c r="U108" s="37">
        <f t="shared" si="18"/>
        <v>5.2631578947368416</v>
      </c>
      <c r="V108" s="38">
        <v>4</v>
      </c>
      <c r="W108" s="37">
        <f t="shared" si="19"/>
        <v>21.052631578947366</v>
      </c>
    </row>
    <row r="109" spans="1:23" ht="6.75" customHeight="1">
      <c r="B109" s="64" t="str">
        <f t="shared" si="11"/>
        <v/>
      </c>
      <c r="C109" s="37" t="str">
        <f t="shared" si="21"/>
        <v/>
      </c>
      <c r="E109" s="38"/>
      <c r="F109" s="37" t="str">
        <f t="shared" si="12"/>
        <v/>
      </c>
      <c r="G109" s="38"/>
      <c r="H109" s="37" t="str">
        <f t="shared" si="13"/>
        <v/>
      </c>
      <c r="I109" s="38"/>
      <c r="J109" s="38"/>
      <c r="K109" s="37" t="str">
        <f t="shared" si="14"/>
        <v/>
      </c>
      <c r="L109" s="38"/>
      <c r="M109" s="37" t="str">
        <f t="shared" si="15"/>
        <v/>
      </c>
      <c r="N109" s="38"/>
      <c r="O109" s="38"/>
      <c r="P109" s="37" t="str">
        <f t="shared" si="16"/>
        <v/>
      </c>
      <c r="Q109" s="38"/>
      <c r="R109" s="37" t="str">
        <f t="shared" si="17"/>
        <v/>
      </c>
      <c r="S109" s="38"/>
      <c r="T109" s="38"/>
      <c r="U109" s="37" t="str">
        <f t="shared" si="18"/>
        <v/>
      </c>
      <c r="V109" s="38"/>
      <c r="W109" s="37" t="str">
        <f t="shared" si="19"/>
        <v/>
      </c>
    </row>
    <row r="110" spans="1:23">
      <c r="A110" s="11" t="s">
        <v>213</v>
      </c>
      <c r="B110" s="64">
        <f t="shared" si="11"/>
        <v>40</v>
      </c>
      <c r="C110" s="37">
        <f t="shared" si="21"/>
        <v>1.9930244145490783</v>
      </c>
      <c r="E110" s="38">
        <v>1</v>
      </c>
      <c r="F110" s="37">
        <f t="shared" si="12"/>
        <v>2.5</v>
      </c>
      <c r="G110" s="38">
        <v>1</v>
      </c>
      <c r="H110" s="37">
        <f t="shared" si="13"/>
        <v>2.5</v>
      </c>
      <c r="I110" s="38"/>
      <c r="J110" s="38">
        <v>1</v>
      </c>
      <c r="K110" s="37">
        <f t="shared" si="14"/>
        <v>2.5</v>
      </c>
      <c r="L110" s="38">
        <v>4</v>
      </c>
      <c r="M110" s="37">
        <f t="shared" si="15"/>
        <v>10</v>
      </c>
      <c r="N110" s="38"/>
      <c r="O110" s="38">
        <v>11</v>
      </c>
      <c r="P110" s="37">
        <f t="shared" si="16"/>
        <v>27.500000000000004</v>
      </c>
      <c r="Q110" s="38">
        <v>8</v>
      </c>
      <c r="R110" s="37">
        <f t="shared" si="17"/>
        <v>20</v>
      </c>
      <c r="S110" s="38"/>
      <c r="T110" s="38">
        <v>5</v>
      </c>
      <c r="U110" s="37">
        <f t="shared" si="18"/>
        <v>12.5</v>
      </c>
      <c r="V110" s="38">
        <v>9</v>
      </c>
      <c r="W110" s="37">
        <f t="shared" si="19"/>
        <v>22.5</v>
      </c>
    </row>
    <row r="111" spans="1:23">
      <c r="C111" s="37"/>
      <c r="E111" s="65"/>
      <c r="F111" s="37" t="str">
        <f t="shared" si="12"/>
        <v/>
      </c>
      <c r="H111" s="37" t="str">
        <f t="shared" si="13"/>
        <v/>
      </c>
      <c r="J111" s="65"/>
      <c r="K111" s="37" t="str">
        <f t="shared" si="14"/>
        <v/>
      </c>
      <c r="L111" s="65"/>
      <c r="M111" s="37" t="str">
        <f t="shared" si="15"/>
        <v/>
      </c>
      <c r="O111" s="65"/>
      <c r="P111" s="37" t="str">
        <f t="shared" si="16"/>
        <v/>
      </c>
      <c r="Q111" s="65"/>
      <c r="R111" s="37" t="str">
        <f t="shared" si="17"/>
        <v/>
      </c>
      <c r="T111" s="65"/>
      <c r="U111" s="37" t="str">
        <f t="shared" si="18"/>
        <v/>
      </c>
      <c r="V111" s="65"/>
      <c r="W111" s="37"/>
    </row>
    <row r="112" spans="1:23" s="128" customFormat="1">
      <c r="A112" s="16" t="s">
        <v>415</v>
      </c>
      <c r="B112" s="63">
        <f t="shared" ref="B112:B175" si="22">IF(A112&lt;&gt;"",E112+G112+J112+L112+O112+Q112+T112+V112,"")</f>
        <v>554</v>
      </c>
      <c r="C112" s="62">
        <f t="shared" si="21"/>
        <v>27.60338814150473</v>
      </c>
      <c r="D112" s="16"/>
      <c r="E112" s="66">
        <f>SUM(E114+E135+E189)</f>
        <v>35</v>
      </c>
      <c r="F112" s="62">
        <f t="shared" si="12"/>
        <v>6.3176895306859198</v>
      </c>
      <c r="G112" s="66">
        <f>SUM(G114+G135+G189)</f>
        <v>32</v>
      </c>
      <c r="H112" s="62">
        <f t="shared" si="13"/>
        <v>5.7761732851985563</v>
      </c>
      <c r="I112" s="16"/>
      <c r="J112" s="66">
        <f>SUM(J114+J135+J189)</f>
        <v>74</v>
      </c>
      <c r="K112" s="62">
        <f t="shared" si="14"/>
        <v>13.357400722021662</v>
      </c>
      <c r="L112" s="63">
        <f>SUM(L114+L135+L189)</f>
        <v>108</v>
      </c>
      <c r="M112" s="62">
        <f t="shared" si="15"/>
        <v>19.494584837545126</v>
      </c>
      <c r="N112" s="16"/>
      <c r="O112" s="63">
        <f>SUM(O114+O135+O189)</f>
        <v>85</v>
      </c>
      <c r="P112" s="62">
        <f t="shared" si="16"/>
        <v>15.342960288808664</v>
      </c>
      <c r="Q112" s="63">
        <f>SUM(Q114+Q135+Q189)</f>
        <v>72</v>
      </c>
      <c r="R112" s="62">
        <f t="shared" si="17"/>
        <v>12.996389891696749</v>
      </c>
      <c r="S112" s="16"/>
      <c r="T112" s="63">
        <f>SUM(T114+T135+T189)</f>
        <v>92</v>
      </c>
      <c r="U112" s="62">
        <f t="shared" si="18"/>
        <v>16.60649819494585</v>
      </c>
      <c r="V112" s="63">
        <f>SUM(V114+V135+V189)</f>
        <v>56</v>
      </c>
      <c r="W112" s="62">
        <f t="shared" ref="W112:W175" si="23">IF($A112&lt;&gt;"",V112/$B112*100,"")</f>
        <v>10.108303249097473</v>
      </c>
    </row>
    <row r="113" spans="1:24">
      <c r="B113" s="65" t="str">
        <f t="shared" si="22"/>
        <v/>
      </c>
      <c r="C113" s="37" t="str">
        <f t="shared" si="21"/>
        <v/>
      </c>
      <c r="E113" s="65"/>
      <c r="F113" s="37" t="str">
        <f t="shared" si="12"/>
        <v/>
      </c>
      <c r="H113" s="37" t="str">
        <f t="shared" si="13"/>
        <v/>
      </c>
      <c r="J113" s="65"/>
      <c r="K113" s="37" t="str">
        <f t="shared" si="14"/>
        <v/>
      </c>
      <c r="L113" s="65"/>
      <c r="M113" s="37" t="str">
        <f t="shared" si="15"/>
        <v/>
      </c>
      <c r="O113" s="65"/>
      <c r="P113" s="37" t="str">
        <f t="shared" si="16"/>
        <v/>
      </c>
      <c r="Q113" s="65"/>
      <c r="R113" s="37" t="str">
        <f t="shared" si="17"/>
        <v/>
      </c>
      <c r="T113" s="65"/>
      <c r="U113" s="37" t="str">
        <f t="shared" si="18"/>
        <v/>
      </c>
      <c r="V113" s="65"/>
      <c r="W113" s="37" t="str">
        <f t="shared" si="23"/>
        <v/>
      </c>
    </row>
    <row r="114" spans="1:24">
      <c r="A114" s="11" t="s">
        <v>216</v>
      </c>
      <c r="B114" s="65">
        <f t="shared" si="22"/>
        <v>58</v>
      </c>
      <c r="C114" s="37">
        <f t="shared" si="21"/>
        <v>2.8898854010961634</v>
      </c>
      <c r="E114" s="36">
        <f>SUM(E115:E119)</f>
        <v>2</v>
      </c>
      <c r="F114" s="37">
        <f t="shared" si="12"/>
        <v>3.4482758620689653</v>
      </c>
      <c r="G114" s="36">
        <f>SUM(G115:G119)</f>
        <v>1</v>
      </c>
      <c r="H114" s="37">
        <f t="shared" si="13"/>
        <v>1.7241379310344827</v>
      </c>
      <c r="J114" s="36">
        <f>SUM(J115:J119)</f>
        <v>9</v>
      </c>
      <c r="K114" s="37">
        <f t="shared" si="14"/>
        <v>15.517241379310345</v>
      </c>
      <c r="L114" s="36">
        <f>SUM(L115:L119)</f>
        <v>9</v>
      </c>
      <c r="M114" s="37">
        <f t="shared" si="15"/>
        <v>15.517241379310345</v>
      </c>
      <c r="O114" s="36">
        <f>SUM(O115:O119)</f>
        <v>17</v>
      </c>
      <c r="P114" s="37">
        <f t="shared" si="16"/>
        <v>29.310344827586203</v>
      </c>
      <c r="Q114" s="36">
        <f>SUM(Q115:Q119)</f>
        <v>5</v>
      </c>
      <c r="R114" s="37">
        <f t="shared" si="17"/>
        <v>8.6206896551724146</v>
      </c>
      <c r="T114" s="36">
        <f>SUM(T115:T119)</f>
        <v>13</v>
      </c>
      <c r="U114" s="37">
        <f t="shared" si="18"/>
        <v>22.413793103448278</v>
      </c>
      <c r="V114" s="36">
        <f>SUM(V115:V119)</f>
        <v>2</v>
      </c>
      <c r="W114" s="37">
        <f t="shared" si="23"/>
        <v>3.4482758620689653</v>
      </c>
    </row>
    <row r="115" spans="1:24">
      <c r="A115" s="11" t="s">
        <v>217</v>
      </c>
      <c r="B115" s="65">
        <f t="shared" si="22"/>
        <v>19</v>
      </c>
      <c r="C115" s="37">
        <f t="shared" si="21"/>
        <v>0.94668659691081214</v>
      </c>
      <c r="E115" s="38">
        <v>1</v>
      </c>
      <c r="F115" s="37">
        <f t="shared" si="12"/>
        <v>5.2631578947368416</v>
      </c>
      <c r="G115" s="38">
        <v>0</v>
      </c>
      <c r="H115" s="37">
        <f t="shared" si="13"/>
        <v>0</v>
      </c>
      <c r="I115" s="38"/>
      <c r="J115" s="38">
        <v>5</v>
      </c>
      <c r="K115" s="37">
        <f t="shared" si="14"/>
        <v>26.315789473684209</v>
      </c>
      <c r="L115" s="38">
        <v>0</v>
      </c>
      <c r="M115" s="37">
        <f t="shared" si="15"/>
        <v>0</v>
      </c>
      <c r="N115" s="38"/>
      <c r="O115" s="38">
        <v>6</v>
      </c>
      <c r="P115" s="37">
        <f t="shared" si="16"/>
        <v>31.578947368421051</v>
      </c>
      <c r="Q115" s="38">
        <v>1</v>
      </c>
      <c r="R115" s="37">
        <f t="shared" si="17"/>
        <v>5.2631578947368416</v>
      </c>
      <c r="S115" s="38"/>
      <c r="T115" s="38">
        <v>5</v>
      </c>
      <c r="U115" s="37">
        <f t="shared" si="18"/>
        <v>26.315789473684209</v>
      </c>
      <c r="V115" s="38">
        <v>1</v>
      </c>
      <c r="W115" s="37">
        <f t="shared" si="23"/>
        <v>5.2631578947368416</v>
      </c>
    </row>
    <row r="116" spans="1:24">
      <c r="A116" s="11" t="s">
        <v>218</v>
      </c>
      <c r="B116" s="65">
        <f t="shared" si="22"/>
        <v>5</v>
      </c>
      <c r="C116" s="37">
        <f t="shared" si="21"/>
        <v>0.24912805181863479</v>
      </c>
      <c r="E116" s="38">
        <v>0</v>
      </c>
      <c r="F116" s="37">
        <f t="shared" si="12"/>
        <v>0</v>
      </c>
      <c r="G116" s="38">
        <v>0</v>
      </c>
      <c r="H116" s="37">
        <f t="shared" si="13"/>
        <v>0</v>
      </c>
      <c r="I116" s="38"/>
      <c r="J116" s="38">
        <v>1</v>
      </c>
      <c r="K116" s="37">
        <f t="shared" si="14"/>
        <v>20</v>
      </c>
      <c r="L116" s="38">
        <v>0</v>
      </c>
      <c r="M116" s="37">
        <f t="shared" si="15"/>
        <v>0</v>
      </c>
      <c r="N116" s="38"/>
      <c r="O116" s="38">
        <v>1</v>
      </c>
      <c r="P116" s="37">
        <f t="shared" si="16"/>
        <v>20</v>
      </c>
      <c r="Q116" s="38">
        <v>1</v>
      </c>
      <c r="R116" s="37">
        <f t="shared" si="17"/>
        <v>20</v>
      </c>
      <c r="S116" s="38"/>
      <c r="T116" s="38">
        <v>2</v>
      </c>
      <c r="U116" s="37">
        <f t="shared" si="18"/>
        <v>40</v>
      </c>
      <c r="V116" s="38">
        <v>0</v>
      </c>
      <c r="W116" s="37">
        <f t="shared" si="23"/>
        <v>0</v>
      </c>
    </row>
    <row r="117" spans="1:24">
      <c r="A117" s="11" t="s">
        <v>219</v>
      </c>
      <c r="B117" s="65">
        <f t="shared" si="22"/>
        <v>7</v>
      </c>
      <c r="C117" s="37">
        <f t="shared" si="21"/>
        <v>0.3487792725460887</v>
      </c>
      <c r="E117" s="38">
        <v>1</v>
      </c>
      <c r="F117" s="37">
        <f t="shared" si="12"/>
        <v>14.285714285714285</v>
      </c>
      <c r="G117" s="38">
        <v>0</v>
      </c>
      <c r="H117" s="37">
        <f t="shared" si="13"/>
        <v>0</v>
      </c>
      <c r="I117" s="38"/>
      <c r="J117" s="38">
        <v>0</v>
      </c>
      <c r="K117" s="37">
        <f t="shared" si="14"/>
        <v>0</v>
      </c>
      <c r="L117" s="38">
        <v>3</v>
      </c>
      <c r="M117" s="37">
        <f t="shared" si="15"/>
        <v>42.857142857142854</v>
      </c>
      <c r="N117" s="38"/>
      <c r="O117" s="38">
        <v>1</v>
      </c>
      <c r="P117" s="37">
        <f t="shared" si="16"/>
        <v>14.285714285714285</v>
      </c>
      <c r="Q117" s="38">
        <v>1</v>
      </c>
      <c r="R117" s="37">
        <f t="shared" si="17"/>
        <v>14.285714285714285</v>
      </c>
      <c r="S117" s="38"/>
      <c r="T117" s="38">
        <v>0</v>
      </c>
      <c r="U117" s="37">
        <f t="shared" si="18"/>
        <v>0</v>
      </c>
      <c r="V117" s="38">
        <v>1</v>
      </c>
      <c r="W117" s="37">
        <f t="shared" si="23"/>
        <v>14.285714285714285</v>
      </c>
    </row>
    <row r="118" spans="1:24">
      <c r="A118" s="11" t="s">
        <v>220</v>
      </c>
      <c r="B118" s="65">
        <f t="shared" si="22"/>
        <v>9</v>
      </c>
      <c r="C118" s="37">
        <f t="shared" si="21"/>
        <v>0.44843049327354262</v>
      </c>
      <c r="E118" s="38">
        <v>0</v>
      </c>
      <c r="F118" s="37">
        <f t="shared" si="12"/>
        <v>0</v>
      </c>
      <c r="G118" s="38">
        <v>1</v>
      </c>
      <c r="H118" s="37">
        <f t="shared" si="13"/>
        <v>11.111111111111111</v>
      </c>
      <c r="I118" s="38"/>
      <c r="J118" s="38">
        <v>1</v>
      </c>
      <c r="K118" s="37">
        <f t="shared" si="14"/>
        <v>11.111111111111111</v>
      </c>
      <c r="L118" s="38">
        <v>2</v>
      </c>
      <c r="M118" s="37">
        <f t="shared" si="15"/>
        <v>22.222222222222221</v>
      </c>
      <c r="N118" s="38"/>
      <c r="O118" s="38">
        <v>1</v>
      </c>
      <c r="P118" s="37">
        <f t="shared" si="16"/>
        <v>11.111111111111111</v>
      </c>
      <c r="Q118" s="38">
        <v>1</v>
      </c>
      <c r="R118" s="37">
        <f t="shared" si="17"/>
        <v>11.111111111111111</v>
      </c>
      <c r="S118" s="38"/>
      <c r="T118" s="38">
        <v>3</v>
      </c>
      <c r="U118" s="37">
        <f t="shared" si="18"/>
        <v>33.333333333333329</v>
      </c>
      <c r="V118" s="38">
        <v>0</v>
      </c>
      <c r="W118" s="37">
        <f t="shared" si="23"/>
        <v>0</v>
      </c>
    </row>
    <row r="119" spans="1:24">
      <c r="A119" s="11" t="s">
        <v>416</v>
      </c>
      <c r="B119" s="65">
        <f t="shared" si="22"/>
        <v>18</v>
      </c>
      <c r="C119" s="37">
        <f>IF(A119&lt;&gt;0,B119/$B$13*100,"")</f>
        <v>0.89686098654708524</v>
      </c>
      <c r="E119" s="38">
        <v>0</v>
      </c>
      <c r="F119" s="37">
        <f t="shared" si="12"/>
        <v>0</v>
      </c>
      <c r="G119" s="38">
        <v>0</v>
      </c>
      <c r="H119" s="37">
        <f t="shared" si="13"/>
        <v>0</v>
      </c>
      <c r="I119" s="38"/>
      <c r="J119" s="38">
        <v>2</v>
      </c>
      <c r="K119" s="37">
        <f t="shared" si="14"/>
        <v>11.111111111111111</v>
      </c>
      <c r="L119" s="38">
        <v>4</v>
      </c>
      <c r="M119" s="37">
        <f t="shared" si="15"/>
        <v>22.222222222222221</v>
      </c>
      <c r="N119" s="38"/>
      <c r="O119" s="38">
        <v>8</v>
      </c>
      <c r="P119" s="37">
        <f t="shared" si="16"/>
        <v>44.444444444444443</v>
      </c>
      <c r="Q119" s="38">
        <v>1</v>
      </c>
      <c r="R119" s="37">
        <f t="shared" si="17"/>
        <v>5.5555555555555554</v>
      </c>
      <c r="S119" s="38"/>
      <c r="T119" s="38">
        <v>3</v>
      </c>
      <c r="U119" s="37">
        <f t="shared" si="18"/>
        <v>16.666666666666664</v>
      </c>
      <c r="V119" s="38">
        <v>0</v>
      </c>
      <c r="W119" s="37">
        <f t="shared" si="23"/>
        <v>0</v>
      </c>
    </row>
    <row r="120" spans="1:24">
      <c r="A120" s="135"/>
      <c r="B120" s="136"/>
      <c r="C120" s="137"/>
      <c r="D120" s="135"/>
      <c r="E120" s="138"/>
      <c r="F120" s="137"/>
      <c r="G120" s="138"/>
      <c r="H120" s="137"/>
      <c r="I120" s="138"/>
      <c r="J120" s="138"/>
      <c r="K120" s="137"/>
      <c r="L120" s="138"/>
      <c r="M120" s="137"/>
      <c r="N120" s="138"/>
      <c r="O120" s="138"/>
      <c r="P120" s="137"/>
      <c r="Q120" s="138"/>
      <c r="R120" s="137"/>
      <c r="S120" s="138"/>
      <c r="T120" s="138"/>
      <c r="U120" s="137"/>
      <c r="V120" s="138"/>
      <c r="W120" s="137"/>
      <c r="X120" s="138"/>
    </row>
    <row r="121" spans="1:24">
      <c r="C121" s="37"/>
      <c r="E121" s="38"/>
      <c r="F121" s="37"/>
      <c r="G121" s="38"/>
      <c r="I121" s="38"/>
      <c r="J121" s="38"/>
      <c r="K121" s="37"/>
      <c r="L121" s="38"/>
      <c r="N121" s="38"/>
      <c r="O121" s="38"/>
      <c r="P121" s="37"/>
      <c r="Q121" s="38"/>
      <c r="R121" s="37"/>
      <c r="S121" s="38"/>
      <c r="T121" s="38"/>
      <c r="U121" s="37"/>
      <c r="V121" s="38"/>
      <c r="W121" s="37"/>
    </row>
    <row r="122" spans="1:24">
      <c r="C122" s="37"/>
      <c r="E122" s="38"/>
      <c r="F122" s="37"/>
      <c r="G122" s="38"/>
      <c r="I122" s="38"/>
      <c r="J122" s="38"/>
      <c r="K122" s="37"/>
      <c r="L122" s="38"/>
      <c r="N122" s="38"/>
      <c r="O122" s="38"/>
      <c r="P122" s="37"/>
      <c r="Q122" s="38"/>
      <c r="R122" s="37"/>
      <c r="S122" s="38"/>
      <c r="T122" s="38"/>
      <c r="U122" s="37"/>
      <c r="V122" s="38"/>
      <c r="W122" s="37"/>
    </row>
    <row r="123" spans="1:24">
      <c r="C123" s="37"/>
      <c r="E123" s="38"/>
      <c r="F123" s="37"/>
      <c r="G123" s="38"/>
      <c r="I123" s="38"/>
      <c r="J123" s="38"/>
      <c r="K123" s="37"/>
      <c r="L123" s="38"/>
      <c r="N123" s="38"/>
      <c r="O123" s="38"/>
      <c r="P123" s="37"/>
      <c r="Q123" s="38"/>
      <c r="R123" s="37"/>
      <c r="S123" s="38"/>
      <c r="T123" s="38"/>
      <c r="U123" s="37"/>
      <c r="V123" s="38"/>
      <c r="W123" s="37"/>
    </row>
    <row r="124" spans="1:24">
      <c r="C124" s="37"/>
      <c r="E124" s="38"/>
      <c r="F124" s="37"/>
      <c r="G124" s="38"/>
      <c r="I124" s="38"/>
      <c r="J124" s="38"/>
      <c r="K124" s="37"/>
      <c r="L124" s="38"/>
      <c r="N124" s="38"/>
      <c r="O124" s="38"/>
      <c r="P124" s="37"/>
      <c r="Q124" s="38"/>
      <c r="R124" s="37"/>
      <c r="S124" s="38"/>
      <c r="T124" s="38"/>
      <c r="U124" s="37"/>
      <c r="V124" s="38"/>
      <c r="W124" s="37"/>
    </row>
    <row r="125" spans="1:24">
      <c r="C125" s="37"/>
      <c r="E125" s="38"/>
      <c r="F125" s="37"/>
      <c r="G125" s="38"/>
      <c r="I125" s="38"/>
      <c r="J125" s="38"/>
      <c r="K125" s="37"/>
      <c r="L125" s="38"/>
      <c r="N125" s="38"/>
      <c r="O125" s="38"/>
      <c r="P125" s="37"/>
      <c r="Q125" s="38"/>
      <c r="R125" s="37"/>
      <c r="S125" s="38"/>
      <c r="T125" s="38"/>
      <c r="U125" s="37"/>
      <c r="V125" s="38"/>
      <c r="W125" s="37"/>
    </row>
    <row r="126" spans="1:24">
      <c r="C126" s="37"/>
      <c r="E126" s="38"/>
      <c r="F126" s="37"/>
      <c r="G126" s="38"/>
      <c r="I126" s="38"/>
      <c r="J126" s="38"/>
      <c r="K126" s="37"/>
      <c r="L126" s="38"/>
      <c r="N126" s="38"/>
      <c r="O126" s="38"/>
      <c r="P126" s="37"/>
      <c r="Q126" s="38"/>
      <c r="R126" s="37"/>
      <c r="S126" s="38"/>
      <c r="T126" s="38"/>
      <c r="U126" s="37"/>
      <c r="V126" s="38"/>
      <c r="W126" s="37"/>
    </row>
    <row r="127" spans="1:24">
      <c r="C127" s="37"/>
      <c r="E127" s="38"/>
      <c r="F127" s="37"/>
      <c r="G127" s="38"/>
      <c r="I127" s="38"/>
      <c r="J127" s="38"/>
      <c r="K127" s="37"/>
      <c r="L127" s="38"/>
      <c r="N127" s="38"/>
      <c r="O127" s="38"/>
      <c r="P127" s="37"/>
      <c r="Q127" s="38"/>
      <c r="R127" s="37"/>
      <c r="S127" s="38"/>
      <c r="T127" s="38"/>
      <c r="U127" s="37"/>
      <c r="V127" s="38"/>
      <c r="W127" s="37"/>
    </row>
    <row r="128" spans="1:24" ht="13.8" thickBot="1">
      <c r="B128" s="41"/>
      <c r="C128" s="43"/>
      <c r="D128" s="43"/>
      <c r="E128" s="43"/>
      <c r="F128" s="41"/>
      <c r="G128" s="41"/>
      <c r="H128" s="42"/>
      <c r="I128" s="43"/>
      <c r="J128" s="43"/>
      <c r="K128" s="49"/>
      <c r="L128" s="49"/>
      <c r="M128" s="42"/>
      <c r="N128" s="43"/>
      <c r="O128" s="43"/>
      <c r="P128" s="43"/>
      <c r="Q128" s="43"/>
      <c r="R128" s="43"/>
      <c r="S128" s="43"/>
      <c r="T128" s="43"/>
      <c r="U128" s="43"/>
      <c r="V128" s="43"/>
    </row>
    <row r="129" spans="1:24">
      <c r="A129" s="44"/>
      <c r="B129" s="45"/>
      <c r="C129" s="44"/>
      <c r="D129" s="44"/>
      <c r="E129" s="44"/>
      <c r="F129" s="45"/>
      <c r="G129" s="45"/>
      <c r="H129" s="46"/>
      <c r="I129" s="44"/>
      <c r="J129" s="44"/>
      <c r="K129" s="107"/>
      <c r="L129" s="107"/>
      <c r="M129" s="46"/>
      <c r="N129" s="44"/>
      <c r="O129" s="44"/>
      <c r="P129" s="44"/>
      <c r="Q129" s="44"/>
      <c r="R129" s="44"/>
      <c r="S129" s="44"/>
      <c r="T129" s="44"/>
      <c r="U129" s="44"/>
      <c r="V129" s="44"/>
      <c r="W129" s="44"/>
      <c r="X129" s="47"/>
    </row>
    <row r="130" spans="1:24" ht="15.6">
      <c r="A130" s="11" t="s">
        <v>388</v>
      </c>
      <c r="B130" s="48" t="s">
        <v>318</v>
      </c>
      <c r="C130" s="48"/>
      <c r="E130" s="124" t="s">
        <v>389</v>
      </c>
      <c r="F130" s="124"/>
      <c r="G130" s="124"/>
      <c r="H130" s="124"/>
      <c r="J130" s="124" t="s">
        <v>390</v>
      </c>
      <c r="K130" s="124"/>
      <c r="L130" s="124"/>
      <c r="M130" s="124"/>
      <c r="O130" s="124" t="s">
        <v>391</v>
      </c>
      <c r="P130" s="124"/>
      <c r="Q130" s="124"/>
      <c r="R130" s="124"/>
      <c r="T130" s="124" t="s">
        <v>392</v>
      </c>
      <c r="U130" s="124"/>
      <c r="V130" s="124"/>
      <c r="W130" s="124"/>
    </row>
    <row r="131" spans="1:24">
      <c r="A131" s="11" t="s">
        <v>393</v>
      </c>
      <c r="B131" s="52" t="s">
        <v>137</v>
      </c>
      <c r="C131" s="55" t="s">
        <v>138</v>
      </c>
      <c r="D131" s="43"/>
      <c r="E131" s="125" t="s">
        <v>394</v>
      </c>
      <c r="F131" s="125"/>
      <c r="G131" s="126" t="s">
        <v>395</v>
      </c>
      <c r="H131" s="126"/>
      <c r="I131" s="43"/>
      <c r="J131" s="125" t="s">
        <v>394</v>
      </c>
      <c r="K131" s="125"/>
      <c r="L131" s="126" t="s">
        <v>395</v>
      </c>
      <c r="M131" s="126"/>
      <c r="N131" s="43"/>
      <c r="O131" s="125" t="s">
        <v>394</v>
      </c>
      <c r="P131" s="125"/>
      <c r="Q131" s="126" t="s">
        <v>395</v>
      </c>
      <c r="R131" s="126"/>
      <c r="S131" s="43"/>
      <c r="T131" s="125" t="s">
        <v>394</v>
      </c>
      <c r="U131" s="125"/>
      <c r="V131" s="126" t="s">
        <v>395</v>
      </c>
      <c r="W131" s="126"/>
    </row>
    <row r="132" spans="1:24">
      <c r="B132" s="127"/>
      <c r="C132" s="43"/>
      <c r="D132" s="43"/>
      <c r="E132" s="109" t="s">
        <v>137</v>
      </c>
      <c r="F132" s="53" t="s">
        <v>138</v>
      </c>
      <c r="G132" s="109" t="s">
        <v>137</v>
      </c>
      <c r="H132" s="53" t="s">
        <v>138</v>
      </c>
      <c r="I132" s="43"/>
      <c r="J132" s="109" t="s">
        <v>137</v>
      </c>
      <c r="K132" s="53" t="s">
        <v>138</v>
      </c>
      <c r="L132" s="109" t="s">
        <v>137</v>
      </c>
      <c r="M132" s="53" t="s">
        <v>138</v>
      </c>
      <c r="N132" s="43"/>
      <c r="O132" s="109" t="s">
        <v>137</v>
      </c>
      <c r="P132" s="53" t="s">
        <v>138</v>
      </c>
      <c r="Q132" s="109" t="s">
        <v>137</v>
      </c>
      <c r="R132" s="53" t="s">
        <v>138</v>
      </c>
      <c r="S132" s="43"/>
      <c r="T132" s="109" t="s">
        <v>137</v>
      </c>
      <c r="U132" s="53" t="s">
        <v>138</v>
      </c>
      <c r="V132" s="109" t="s">
        <v>137</v>
      </c>
      <c r="W132" s="53" t="s">
        <v>138</v>
      </c>
    </row>
    <row r="133" spans="1:24" ht="13.8" thickBot="1">
      <c r="A133" s="56"/>
      <c r="B133" s="80"/>
      <c r="C133" s="59"/>
      <c r="D133" s="59"/>
      <c r="E133" s="59"/>
      <c r="F133" s="80"/>
      <c r="G133" s="80"/>
      <c r="H133" s="58"/>
      <c r="I133" s="59"/>
      <c r="J133" s="59"/>
      <c r="K133" s="110"/>
      <c r="L133" s="110"/>
      <c r="M133" s="58"/>
      <c r="N133" s="59"/>
      <c r="O133" s="59"/>
      <c r="P133" s="59"/>
      <c r="Q133" s="84"/>
      <c r="R133" s="59"/>
      <c r="S133" s="59"/>
      <c r="T133" s="59"/>
      <c r="U133" s="59"/>
      <c r="V133" s="84"/>
      <c r="W133" s="59"/>
      <c r="X133" s="60"/>
    </row>
    <row r="134" spans="1:24" ht="10.95" customHeight="1">
      <c r="M134" s="85"/>
    </row>
    <row r="135" spans="1:24">
      <c r="A135" s="11" t="s">
        <v>222</v>
      </c>
      <c r="B135" s="65">
        <f t="shared" si="22"/>
        <v>485</v>
      </c>
      <c r="C135" s="37">
        <f t="shared" si="21"/>
        <v>24.165421026407575</v>
      </c>
      <c r="E135" s="65">
        <f>SUM(E136:E187)</f>
        <v>33</v>
      </c>
      <c r="F135" s="37">
        <f t="shared" ref="F135:F198" si="24">IF($A135&lt;&gt;"",E135/$B135*100,"")</f>
        <v>6.804123711340206</v>
      </c>
      <c r="G135" s="65">
        <f>SUM(G136:G187)</f>
        <v>31</v>
      </c>
      <c r="H135" s="37">
        <f t="shared" ref="H135:H198" si="25">IF($A135&lt;&gt;"",G135/$B135*100,"")</f>
        <v>6.3917525773195871</v>
      </c>
      <c r="J135" s="65">
        <f>SUM(J136:J187)</f>
        <v>65</v>
      </c>
      <c r="K135" s="37">
        <f t="shared" ref="K135:K198" si="26">IF($A135&lt;&gt;"",J135/$B135*100,"")</f>
        <v>13.402061855670103</v>
      </c>
      <c r="L135" s="65">
        <f>SUM(L136:L187)</f>
        <v>98</v>
      </c>
      <c r="M135" s="37">
        <f t="shared" ref="M135:M198" si="27">IF($A135&lt;&gt;"",L135/$B135*100,"")</f>
        <v>20.206185567010309</v>
      </c>
      <c r="O135" s="65">
        <f>SUM(O136:O187)</f>
        <v>67</v>
      </c>
      <c r="P135" s="37">
        <f t="shared" ref="P135:P198" si="28">IF($A135&lt;&gt;"",O135/$B135*100,"")</f>
        <v>13.814432989690722</v>
      </c>
      <c r="Q135" s="65">
        <f>SUM(Q136:Q187)</f>
        <v>65</v>
      </c>
      <c r="R135" s="37">
        <f t="shared" ref="R135:R198" si="29">IF($A135&lt;&gt;"",Q135/$B135*100,"")</f>
        <v>13.402061855670103</v>
      </c>
      <c r="T135" s="65">
        <f>SUM(T136:T187)</f>
        <v>74</v>
      </c>
      <c r="U135" s="37">
        <f t="shared" ref="U135:U198" si="30">IF($A135&lt;&gt;"",T135/$B135*100,"")</f>
        <v>15.257731958762887</v>
      </c>
      <c r="V135" s="65">
        <f>SUM(V136:V187)</f>
        <v>52</v>
      </c>
      <c r="W135" s="37">
        <f t="shared" si="23"/>
        <v>10.721649484536082</v>
      </c>
    </row>
    <row r="136" spans="1:24">
      <c r="A136" s="11" t="s">
        <v>224</v>
      </c>
      <c r="B136" s="65">
        <f t="shared" si="22"/>
        <v>8</v>
      </c>
      <c r="C136" s="37">
        <f t="shared" si="21"/>
        <v>0.39860488290981561</v>
      </c>
      <c r="E136" s="38">
        <v>1</v>
      </c>
      <c r="F136" s="37">
        <f t="shared" si="24"/>
        <v>12.5</v>
      </c>
      <c r="G136" s="38">
        <v>1</v>
      </c>
      <c r="H136" s="37">
        <f t="shared" si="25"/>
        <v>12.5</v>
      </c>
      <c r="I136" s="38"/>
      <c r="J136" s="38">
        <v>1</v>
      </c>
      <c r="K136" s="37">
        <f t="shared" si="26"/>
        <v>12.5</v>
      </c>
      <c r="L136" s="38">
        <v>0</v>
      </c>
      <c r="M136" s="37">
        <f t="shared" si="27"/>
        <v>0</v>
      </c>
      <c r="N136" s="38"/>
      <c r="O136" s="38">
        <v>2</v>
      </c>
      <c r="P136" s="37">
        <f t="shared" si="28"/>
        <v>25</v>
      </c>
      <c r="Q136" s="38">
        <v>1</v>
      </c>
      <c r="R136" s="37">
        <f t="shared" si="29"/>
        <v>12.5</v>
      </c>
      <c r="S136" s="38"/>
      <c r="T136" s="38">
        <v>2</v>
      </c>
      <c r="U136" s="37">
        <f t="shared" si="30"/>
        <v>25</v>
      </c>
      <c r="V136" s="38">
        <v>0</v>
      </c>
      <c r="W136" s="37">
        <f t="shared" si="23"/>
        <v>0</v>
      </c>
    </row>
    <row r="137" spans="1:24">
      <c r="A137" s="11" t="s">
        <v>225</v>
      </c>
      <c r="B137" s="65">
        <f t="shared" si="22"/>
        <v>23</v>
      </c>
      <c r="C137" s="37">
        <f t="shared" si="21"/>
        <v>1.1459890383657201</v>
      </c>
      <c r="E137" s="38">
        <v>0</v>
      </c>
      <c r="F137" s="37">
        <f t="shared" si="24"/>
        <v>0</v>
      </c>
      <c r="G137" s="38">
        <v>0</v>
      </c>
      <c r="H137" s="37">
        <f t="shared" si="25"/>
        <v>0</v>
      </c>
      <c r="I137" s="38"/>
      <c r="J137" s="38">
        <v>6</v>
      </c>
      <c r="K137" s="37">
        <f t="shared" si="26"/>
        <v>26.086956521739129</v>
      </c>
      <c r="L137" s="38">
        <v>8</v>
      </c>
      <c r="M137" s="37">
        <f t="shared" si="27"/>
        <v>34.782608695652172</v>
      </c>
      <c r="N137" s="38"/>
      <c r="O137" s="38">
        <v>3</v>
      </c>
      <c r="P137" s="37">
        <f t="shared" si="28"/>
        <v>13.043478260869565</v>
      </c>
      <c r="Q137" s="38">
        <v>1</v>
      </c>
      <c r="R137" s="37">
        <f t="shared" si="29"/>
        <v>4.3478260869565215</v>
      </c>
      <c r="S137" s="38"/>
      <c r="T137" s="38">
        <v>2</v>
      </c>
      <c r="U137" s="37">
        <f t="shared" si="30"/>
        <v>8.695652173913043</v>
      </c>
      <c r="V137" s="38">
        <v>3</v>
      </c>
      <c r="W137" s="37">
        <f t="shared" si="23"/>
        <v>13.043478260869565</v>
      </c>
    </row>
    <row r="138" spans="1:24" hidden="1">
      <c r="A138" s="38" t="s">
        <v>417</v>
      </c>
      <c r="B138" s="65">
        <f t="shared" si="22"/>
        <v>0</v>
      </c>
      <c r="C138" s="37">
        <f t="shared" si="21"/>
        <v>0</v>
      </c>
      <c r="E138" s="38"/>
      <c r="F138" s="37" t="e">
        <f t="shared" si="24"/>
        <v>#DIV/0!</v>
      </c>
      <c r="G138" s="38"/>
      <c r="H138" s="37" t="e">
        <f t="shared" si="25"/>
        <v>#DIV/0!</v>
      </c>
      <c r="I138" s="38"/>
      <c r="J138" s="38"/>
      <c r="K138" s="37" t="e">
        <f t="shared" si="26"/>
        <v>#DIV/0!</v>
      </c>
      <c r="L138" s="38"/>
      <c r="M138" s="37" t="e">
        <f t="shared" si="27"/>
        <v>#DIV/0!</v>
      </c>
      <c r="N138" s="38"/>
      <c r="O138" s="38"/>
      <c r="P138" s="37" t="e">
        <f t="shared" si="28"/>
        <v>#DIV/0!</v>
      </c>
      <c r="Q138" s="38"/>
      <c r="R138" s="37" t="e">
        <f t="shared" si="29"/>
        <v>#DIV/0!</v>
      </c>
      <c r="S138" s="38"/>
      <c r="T138" s="38"/>
      <c r="U138" s="37" t="e">
        <f t="shared" si="30"/>
        <v>#DIV/0!</v>
      </c>
      <c r="V138" s="38"/>
      <c r="W138" s="37" t="e">
        <f t="shared" si="23"/>
        <v>#DIV/0!</v>
      </c>
    </row>
    <row r="139" spans="1:24">
      <c r="A139" s="11" t="s">
        <v>227</v>
      </c>
      <c r="B139" s="65">
        <f t="shared" si="22"/>
        <v>30</v>
      </c>
      <c r="C139" s="37">
        <f t="shared" si="21"/>
        <v>1.4947683109118086</v>
      </c>
      <c r="E139" s="38">
        <v>3</v>
      </c>
      <c r="F139" s="37">
        <f t="shared" si="24"/>
        <v>10</v>
      </c>
      <c r="G139" s="38">
        <v>1</v>
      </c>
      <c r="H139" s="37">
        <f t="shared" si="25"/>
        <v>3.3333333333333335</v>
      </c>
      <c r="I139" s="38"/>
      <c r="J139" s="38">
        <v>5</v>
      </c>
      <c r="K139" s="37">
        <f t="shared" si="26"/>
        <v>16.666666666666664</v>
      </c>
      <c r="L139" s="38">
        <v>5</v>
      </c>
      <c r="M139" s="37">
        <f t="shared" si="27"/>
        <v>16.666666666666664</v>
      </c>
      <c r="N139" s="38"/>
      <c r="O139" s="38">
        <v>4</v>
      </c>
      <c r="P139" s="37">
        <f t="shared" si="28"/>
        <v>13.333333333333334</v>
      </c>
      <c r="Q139" s="38">
        <v>6</v>
      </c>
      <c r="R139" s="37">
        <f t="shared" si="29"/>
        <v>20</v>
      </c>
      <c r="S139" s="38"/>
      <c r="T139" s="38">
        <v>2</v>
      </c>
      <c r="U139" s="37">
        <f t="shared" si="30"/>
        <v>6.666666666666667</v>
      </c>
      <c r="V139" s="38">
        <v>4</v>
      </c>
      <c r="W139" s="37">
        <f t="shared" si="23"/>
        <v>13.333333333333334</v>
      </c>
    </row>
    <row r="140" spans="1:24">
      <c r="A140" s="11" t="s">
        <v>418</v>
      </c>
      <c r="B140" s="65">
        <f t="shared" si="22"/>
        <v>2</v>
      </c>
      <c r="C140" s="37">
        <f t="shared" si="21"/>
        <v>9.9651220727453901E-2</v>
      </c>
      <c r="E140" s="38">
        <v>0</v>
      </c>
      <c r="F140" s="37">
        <f t="shared" si="24"/>
        <v>0</v>
      </c>
      <c r="G140" s="38">
        <v>0</v>
      </c>
      <c r="H140" s="37">
        <f t="shared" si="25"/>
        <v>0</v>
      </c>
      <c r="I140" s="38"/>
      <c r="J140" s="38">
        <v>0</v>
      </c>
      <c r="K140" s="37">
        <f t="shared" si="26"/>
        <v>0</v>
      </c>
      <c r="L140" s="38">
        <v>1</v>
      </c>
      <c r="M140" s="37">
        <f t="shared" si="27"/>
        <v>50</v>
      </c>
      <c r="N140" s="38"/>
      <c r="O140" s="38">
        <v>0</v>
      </c>
      <c r="P140" s="37">
        <f t="shared" si="28"/>
        <v>0</v>
      </c>
      <c r="Q140" s="38">
        <v>1</v>
      </c>
      <c r="R140" s="37">
        <f t="shared" si="29"/>
        <v>50</v>
      </c>
      <c r="S140" s="38"/>
      <c r="T140" s="38">
        <v>0</v>
      </c>
      <c r="U140" s="37">
        <f t="shared" si="30"/>
        <v>0</v>
      </c>
      <c r="V140" s="38">
        <v>0</v>
      </c>
      <c r="W140" s="37">
        <f t="shared" si="23"/>
        <v>0</v>
      </c>
    </row>
    <row r="141" spans="1:24">
      <c r="A141" s="11" t="s">
        <v>229</v>
      </c>
      <c r="B141" s="65">
        <f t="shared" si="22"/>
        <v>23</v>
      </c>
      <c r="C141" s="37">
        <f t="shared" si="21"/>
        <v>1.1459890383657201</v>
      </c>
      <c r="E141" s="38">
        <v>1</v>
      </c>
      <c r="F141" s="37">
        <f t="shared" si="24"/>
        <v>4.3478260869565215</v>
      </c>
      <c r="G141" s="38">
        <v>4</v>
      </c>
      <c r="H141" s="37">
        <f t="shared" si="25"/>
        <v>17.391304347826086</v>
      </c>
      <c r="I141" s="38"/>
      <c r="J141" s="38">
        <v>4</v>
      </c>
      <c r="K141" s="37">
        <f t="shared" si="26"/>
        <v>17.391304347826086</v>
      </c>
      <c r="L141" s="38">
        <v>1</v>
      </c>
      <c r="M141" s="37">
        <f t="shared" si="27"/>
        <v>4.3478260869565215</v>
      </c>
      <c r="N141" s="38"/>
      <c r="O141" s="38">
        <v>2</v>
      </c>
      <c r="P141" s="37">
        <f t="shared" si="28"/>
        <v>8.695652173913043</v>
      </c>
      <c r="Q141" s="38">
        <v>4</v>
      </c>
      <c r="R141" s="37">
        <f t="shared" si="29"/>
        <v>17.391304347826086</v>
      </c>
      <c r="S141" s="38"/>
      <c r="T141" s="38">
        <v>5</v>
      </c>
      <c r="U141" s="37">
        <f t="shared" si="30"/>
        <v>21.739130434782609</v>
      </c>
      <c r="V141" s="38">
        <v>2</v>
      </c>
      <c r="W141" s="37">
        <f t="shared" si="23"/>
        <v>8.695652173913043</v>
      </c>
    </row>
    <row r="142" spans="1:24">
      <c r="A142" s="11" t="s">
        <v>231</v>
      </c>
      <c r="B142" s="65">
        <f t="shared" si="22"/>
        <v>3</v>
      </c>
      <c r="C142" s="37">
        <f t="shared" si="21"/>
        <v>0.14947683109118087</v>
      </c>
      <c r="E142" s="38">
        <v>0</v>
      </c>
      <c r="F142" s="37">
        <f t="shared" si="24"/>
        <v>0</v>
      </c>
      <c r="G142" s="38">
        <v>0</v>
      </c>
      <c r="H142" s="37">
        <f t="shared" si="25"/>
        <v>0</v>
      </c>
      <c r="I142" s="38"/>
      <c r="J142" s="38">
        <v>0</v>
      </c>
      <c r="K142" s="37">
        <f t="shared" si="26"/>
        <v>0</v>
      </c>
      <c r="L142" s="38">
        <v>0</v>
      </c>
      <c r="M142" s="37">
        <f t="shared" si="27"/>
        <v>0</v>
      </c>
      <c r="N142" s="38"/>
      <c r="O142" s="38">
        <v>1</v>
      </c>
      <c r="P142" s="37">
        <f t="shared" si="28"/>
        <v>33.333333333333329</v>
      </c>
      <c r="Q142" s="38">
        <v>0</v>
      </c>
      <c r="R142" s="37">
        <f t="shared" si="29"/>
        <v>0</v>
      </c>
      <c r="S142" s="38"/>
      <c r="T142" s="38">
        <v>2</v>
      </c>
      <c r="U142" s="37">
        <f t="shared" si="30"/>
        <v>66.666666666666657</v>
      </c>
      <c r="V142" s="38">
        <v>0</v>
      </c>
      <c r="W142" s="37">
        <f t="shared" si="23"/>
        <v>0</v>
      </c>
    </row>
    <row r="143" spans="1:24">
      <c r="A143" s="38" t="s">
        <v>419</v>
      </c>
      <c r="B143" s="65">
        <f t="shared" si="22"/>
        <v>1</v>
      </c>
      <c r="C143" s="37">
        <f t="shared" si="21"/>
        <v>4.9825610363726951E-2</v>
      </c>
      <c r="E143" s="38">
        <v>0</v>
      </c>
      <c r="F143" s="37">
        <f t="shared" si="24"/>
        <v>0</v>
      </c>
      <c r="G143" s="38">
        <v>0</v>
      </c>
      <c r="H143" s="37">
        <f t="shared" si="25"/>
        <v>0</v>
      </c>
      <c r="I143" s="38"/>
      <c r="J143" s="38">
        <v>1</v>
      </c>
      <c r="K143" s="37">
        <f t="shared" si="26"/>
        <v>100</v>
      </c>
      <c r="L143" s="38">
        <v>0</v>
      </c>
      <c r="M143" s="37">
        <f t="shared" si="27"/>
        <v>0</v>
      </c>
      <c r="N143" s="38"/>
      <c r="O143" s="38">
        <v>0</v>
      </c>
      <c r="P143" s="37">
        <f t="shared" si="28"/>
        <v>0</v>
      </c>
      <c r="Q143" s="38">
        <v>0</v>
      </c>
      <c r="R143" s="37">
        <f t="shared" si="29"/>
        <v>0</v>
      </c>
      <c r="S143" s="38"/>
      <c r="T143" s="38">
        <v>0</v>
      </c>
      <c r="U143" s="37">
        <f t="shared" si="30"/>
        <v>0</v>
      </c>
      <c r="V143" s="38">
        <v>0</v>
      </c>
      <c r="W143" s="37">
        <f t="shared" si="23"/>
        <v>0</v>
      </c>
    </row>
    <row r="144" spans="1:24">
      <c r="A144" s="11" t="s">
        <v>236</v>
      </c>
      <c r="B144" s="65">
        <f t="shared" si="22"/>
        <v>3</v>
      </c>
      <c r="C144" s="37">
        <f t="shared" si="21"/>
        <v>0.14947683109118087</v>
      </c>
      <c r="E144" s="38">
        <v>0</v>
      </c>
      <c r="F144" s="37">
        <f t="shared" si="24"/>
        <v>0</v>
      </c>
      <c r="G144" s="38">
        <v>0</v>
      </c>
      <c r="H144" s="37">
        <f t="shared" si="25"/>
        <v>0</v>
      </c>
      <c r="I144" s="38"/>
      <c r="J144" s="38">
        <v>0</v>
      </c>
      <c r="K144" s="37">
        <f t="shared" si="26"/>
        <v>0</v>
      </c>
      <c r="L144" s="38">
        <v>1</v>
      </c>
      <c r="M144" s="37">
        <f t="shared" si="27"/>
        <v>33.333333333333329</v>
      </c>
      <c r="N144" s="38"/>
      <c r="O144" s="38">
        <v>0</v>
      </c>
      <c r="P144" s="37">
        <f t="shared" si="28"/>
        <v>0</v>
      </c>
      <c r="Q144" s="38">
        <v>1</v>
      </c>
      <c r="R144" s="37">
        <f t="shared" si="29"/>
        <v>33.333333333333329</v>
      </c>
      <c r="S144" s="38"/>
      <c r="T144" s="38">
        <v>1</v>
      </c>
      <c r="U144" s="37">
        <f t="shared" si="30"/>
        <v>33.333333333333329</v>
      </c>
      <c r="V144" s="38">
        <v>0</v>
      </c>
      <c r="W144" s="37">
        <f t="shared" si="23"/>
        <v>0</v>
      </c>
    </row>
    <row r="145" spans="1:23" hidden="1">
      <c r="A145" s="11" t="s">
        <v>230</v>
      </c>
      <c r="B145" s="65">
        <f t="shared" si="22"/>
        <v>0</v>
      </c>
      <c r="C145" s="37">
        <f t="shared" si="21"/>
        <v>0</v>
      </c>
      <c r="E145" s="38"/>
      <c r="F145" s="37" t="e">
        <f t="shared" si="24"/>
        <v>#DIV/0!</v>
      </c>
      <c r="G145" s="38"/>
      <c r="H145" s="37" t="e">
        <f t="shared" si="25"/>
        <v>#DIV/0!</v>
      </c>
      <c r="I145" s="38"/>
      <c r="J145" s="38"/>
      <c r="K145" s="37" t="e">
        <f t="shared" si="26"/>
        <v>#DIV/0!</v>
      </c>
      <c r="L145" s="38"/>
      <c r="M145" s="37" t="e">
        <f t="shared" si="27"/>
        <v>#DIV/0!</v>
      </c>
      <c r="N145" s="38"/>
      <c r="O145" s="38"/>
      <c r="P145" s="37" t="e">
        <f t="shared" si="28"/>
        <v>#DIV/0!</v>
      </c>
      <c r="Q145" s="38"/>
      <c r="R145" s="37" t="e">
        <f t="shared" si="29"/>
        <v>#DIV/0!</v>
      </c>
      <c r="S145" s="38"/>
      <c r="T145" s="38"/>
      <c r="U145" s="37" t="e">
        <f t="shared" si="30"/>
        <v>#DIV/0!</v>
      </c>
      <c r="V145" s="38"/>
      <c r="W145" s="37" t="e">
        <f t="shared" si="23"/>
        <v>#DIV/0!</v>
      </c>
    </row>
    <row r="146" spans="1:23">
      <c r="A146" s="11" t="s">
        <v>235</v>
      </c>
      <c r="B146" s="65">
        <f t="shared" si="22"/>
        <v>4</v>
      </c>
      <c r="C146" s="37">
        <f t="shared" si="21"/>
        <v>0.1993024414549078</v>
      </c>
      <c r="E146" s="38">
        <v>0</v>
      </c>
      <c r="F146" s="37">
        <f t="shared" si="24"/>
        <v>0</v>
      </c>
      <c r="G146" s="38">
        <v>0</v>
      </c>
      <c r="H146" s="37">
        <f t="shared" si="25"/>
        <v>0</v>
      </c>
      <c r="I146" s="38"/>
      <c r="J146" s="38">
        <v>0</v>
      </c>
      <c r="K146" s="37">
        <f t="shared" si="26"/>
        <v>0</v>
      </c>
      <c r="L146" s="38">
        <v>0</v>
      </c>
      <c r="M146" s="37">
        <f t="shared" si="27"/>
        <v>0</v>
      </c>
      <c r="N146" s="38"/>
      <c r="O146" s="38">
        <v>0</v>
      </c>
      <c r="P146" s="37">
        <f t="shared" si="28"/>
        <v>0</v>
      </c>
      <c r="Q146" s="38">
        <v>1</v>
      </c>
      <c r="R146" s="37">
        <f t="shared" si="29"/>
        <v>25</v>
      </c>
      <c r="S146" s="38"/>
      <c r="T146" s="38">
        <v>3</v>
      </c>
      <c r="U146" s="37">
        <f t="shared" si="30"/>
        <v>75</v>
      </c>
      <c r="V146" s="38">
        <v>0</v>
      </c>
      <c r="W146" s="37">
        <f t="shared" si="23"/>
        <v>0</v>
      </c>
    </row>
    <row r="147" spans="1:23">
      <c r="A147" s="11" t="s">
        <v>239</v>
      </c>
      <c r="B147" s="65">
        <f t="shared" si="22"/>
        <v>3</v>
      </c>
      <c r="C147" s="37">
        <f t="shared" si="21"/>
        <v>0.14947683109118087</v>
      </c>
      <c r="E147" s="38">
        <v>0</v>
      </c>
      <c r="F147" s="37">
        <f t="shared" si="24"/>
        <v>0</v>
      </c>
      <c r="G147" s="38">
        <v>0</v>
      </c>
      <c r="H147" s="37">
        <f t="shared" si="25"/>
        <v>0</v>
      </c>
      <c r="I147" s="38"/>
      <c r="J147" s="38">
        <v>2</v>
      </c>
      <c r="K147" s="37">
        <f t="shared" si="26"/>
        <v>66.666666666666657</v>
      </c>
      <c r="L147" s="38">
        <v>0</v>
      </c>
      <c r="M147" s="37">
        <f t="shared" si="27"/>
        <v>0</v>
      </c>
      <c r="N147" s="38"/>
      <c r="O147" s="38">
        <v>1</v>
      </c>
      <c r="P147" s="37">
        <f t="shared" si="28"/>
        <v>33.333333333333329</v>
      </c>
      <c r="Q147" s="38">
        <v>0</v>
      </c>
      <c r="R147" s="37">
        <f t="shared" si="29"/>
        <v>0</v>
      </c>
      <c r="S147" s="38"/>
      <c r="T147" s="38">
        <v>0</v>
      </c>
      <c r="U147" s="37">
        <f t="shared" si="30"/>
        <v>0</v>
      </c>
      <c r="V147" s="38">
        <v>0</v>
      </c>
      <c r="W147" s="37">
        <f t="shared" si="23"/>
        <v>0</v>
      </c>
    </row>
    <row r="148" spans="1:23">
      <c r="A148" s="11" t="s">
        <v>237</v>
      </c>
      <c r="B148" s="65">
        <f t="shared" si="22"/>
        <v>1</v>
      </c>
      <c r="C148" s="37">
        <f t="shared" si="21"/>
        <v>4.9825610363726951E-2</v>
      </c>
      <c r="E148" s="38">
        <v>0</v>
      </c>
      <c r="F148" s="37">
        <f t="shared" si="24"/>
        <v>0</v>
      </c>
      <c r="G148" s="38">
        <v>0</v>
      </c>
      <c r="H148" s="37">
        <f t="shared" si="25"/>
        <v>0</v>
      </c>
      <c r="I148" s="38"/>
      <c r="J148" s="38">
        <v>0</v>
      </c>
      <c r="K148" s="37">
        <f t="shared" si="26"/>
        <v>0</v>
      </c>
      <c r="L148" s="38">
        <v>0</v>
      </c>
      <c r="M148" s="37">
        <f t="shared" si="27"/>
        <v>0</v>
      </c>
      <c r="N148" s="38"/>
      <c r="O148" s="38">
        <v>1</v>
      </c>
      <c r="P148" s="37">
        <f t="shared" si="28"/>
        <v>100</v>
      </c>
      <c r="Q148" s="38">
        <v>0</v>
      </c>
      <c r="R148" s="37">
        <f t="shared" si="29"/>
        <v>0</v>
      </c>
      <c r="S148" s="38"/>
      <c r="T148" s="38">
        <v>0</v>
      </c>
      <c r="U148" s="37">
        <f t="shared" si="30"/>
        <v>0</v>
      </c>
      <c r="V148" s="38">
        <v>0</v>
      </c>
      <c r="W148" s="37">
        <f t="shared" si="23"/>
        <v>0</v>
      </c>
    </row>
    <row r="149" spans="1:23">
      <c r="A149" s="11" t="s">
        <v>238</v>
      </c>
      <c r="B149" s="65">
        <f t="shared" si="22"/>
        <v>3</v>
      </c>
      <c r="C149" s="37">
        <f t="shared" si="21"/>
        <v>0.14947683109118087</v>
      </c>
      <c r="E149" s="38">
        <v>0</v>
      </c>
      <c r="F149" s="37">
        <f t="shared" si="24"/>
        <v>0</v>
      </c>
      <c r="G149" s="38">
        <v>1</v>
      </c>
      <c r="H149" s="37">
        <f t="shared" si="25"/>
        <v>33.333333333333329</v>
      </c>
      <c r="I149" s="38"/>
      <c r="J149" s="38">
        <v>1</v>
      </c>
      <c r="K149" s="37">
        <f t="shared" si="26"/>
        <v>33.333333333333329</v>
      </c>
      <c r="L149" s="38">
        <v>1</v>
      </c>
      <c r="M149" s="37">
        <f t="shared" si="27"/>
        <v>33.333333333333329</v>
      </c>
      <c r="N149" s="38"/>
      <c r="O149" s="38">
        <v>0</v>
      </c>
      <c r="P149" s="37">
        <f t="shared" si="28"/>
        <v>0</v>
      </c>
      <c r="Q149" s="38">
        <v>0</v>
      </c>
      <c r="R149" s="37">
        <f t="shared" si="29"/>
        <v>0</v>
      </c>
      <c r="S149" s="38"/>
      <c r="T149" s="38">
        <v>0</v>
      </c>
      <c r="U149" s="37">
        <f t="shared" si="30"/>
        <v>0</v>
      </c>
      <c r="V149" s="38">
        <v>0</v>
      </c>
      <c r="W149" s="37">
        <f t="shared" si="23"/>
        <v>0</v>
      </c>
    </row>
    <row r="150" spans="1:23">
      <c r="A150" s="11" t="s">
        <v>240</v>
      </c>
      <c r="B150" s="65">
        <f t="shared" si="22"/>
        <v>10</v>
      </c>
      <c r="C150" s="37">
        <f t="shared" si="21"/>
        <v>0.49825610363726958</v>
      </c>
      <c r="E150" s="38">
        <v>0</v>
      </c>
      <c r="F150" s="37">
        <f t="shared" si="24"/>
        <v>0</v>
      </c>
      <c r="G150" s="38">
        <v>0</v>
      </c>
      <c r="H150" s="37">
        <f t="shared" si="25"/>
        <v>0</v>
      </c>
      <c r="I150" s="38"/>
      <c r="J150" s="38">
        <v>1</v>
      </c>
      <c r="K150" s="37">
        <f t="shared" si="26"/>
        <v>10</v>
      </c>
      <c r="L150" s="38">
        <v>5</v>
      </c>
      <c r="M150" s="37">
        <f t="shared" si="27"/>
        <v>50</v>
      </c>
      <c r="N150" s="38"/>
      <c r="O150" s="38">
        <v>0</v>
      </c>
      <c r="P150" s="37">
        <f t="shared" si="28"/>
        <v>0</v>
      </c>
      <c r="Q150" s="38">
        <v>3</v>
      </c>
      <c r="R150" s="37">
        <f t="shared" si="29"/>
        <v>30</v>
      </c>
      <c r="S150" s="38"/>
      <c r="T150" s="38">
        <v>0</v>
      </c>
      <c r="U150" s="37">
        <f t="shared" si="30"/>
        <v>0</v>
      </c>
      <c r="V150" s="38">
        <v>1</v>
      </c>
      <c r="W150" s="37">
        <f t="shared" si="23"/>
        <v>10</v>
      </c>
    </row>
    <row r="151" spans="1:23">
      <c r="A151" s="11" t="s">
        <v>241</v>
      </c>
      <c r="B151" s="65">
        <f t="shared" si="22"/>
        <v>11</v>
      </c>
      <c r="C151" s="37">
        <f t="shared" si="21"/>
        <v>0.54808171400099648</v>
      </c>
      <c r="E151" s="38">
        <v>2</v>
      </c>
      <c r="F151" s="37">
        <f t="shared" si="24"/>
        <v>18.181818181818183</v>
      </c>
      <c r="G151" s="38">
        <v>2</v>
      </c>
      <c r="H151" s="37">
        <f t="shared" si="25"/>
        <v>18.181818181818183</v>
      </c>
      <c r="I151" s="38"/>
      <c r="J151" s="38">
        <v>0</v>
      </c>
      <c r="K151" s="37">
        <f t="shared" si="26"/>
        <v>0</v>
      </c>
      <c r="L151" s="38">
        <v>2</v>
      </c>
      <c r="M151" s="37">
        <f t="shared" si="27"/>
        <v>18.181818181818183</v>
      </c>
      <c r="N151" s="38"/>
      <c r="O151" s="38">
        <v>2</v>
      </c>
      <c r="P151" s="37">
        <f t="shared" si="28"/>
        <v>18.181818181818183</v>
      </c>
      <c r="Q151" s="38">
        <v>1</v>
      </c>
      <c r="R151" s="37">
        <f t="shared" si="29"/>
        <v>9.0909090909090917</v>
      </c>
      <c r="S151" s="38"/>
      <c r="T151" s="38">
        <v>1</v>
      </c>
      <c r="U151" s="37">
        <f t="shared" si="30"/>
        <v>9.0909090909090917</v>
      </c>
      <c r="V151" s="38">
        <v>1</v>
      </c>
      <c r="W151" s="37">
        <f t="shared" si="23"/>
        <v>9.0909090909090917</v>
      </c>
    </row>
    <row r="152" spans="1:23">
      <c r="A152" s="11" t="s">
        <v>242</v>
      </c>
      <c r="B152" s="65">
        <f t="shared" si="22"/>
        <v>10</v>
      </c>
      <c r="C152" s="37">
        <f t="shared" si="21"/>
        <v>0.49825610363726958</v>
      </c>
      <c r="E152" s="38">
        <v>0</v>
      </c>
      <c r="F152" s="37">
        <f t="shared" si="24"/>
        <v>0</v>
      </c>
      <c r="G152" s="38">
        <v>1</v>
      </c>
      <c r="H152" s="37">
        <f t="shared" si="25"/>
        <v>10</v>
      </c>
      <c r="I152" s="38"/>
      <c r="J152" s="38">
        <v>1</v>
      </c>
      <c r="K152" s="37">
        <f t="shared" si="26"/>
        <v>10</v>
      </c>
      <c r="L152" s="38">
        <v>5</v>
      </c>
      <c r="M152" s="37">
        <f t="shared" si="27"/>
        <v>50</v>
      </c>
      <c r="N152" s="38"/>
      <c r="O152" s="38">
        <v>0</v>
      </c>
      <c r="P152" s="37">
        <f t="shared" si="28"/>
        <v>0</v>
      </c>
      <c r="Q152" s="38">
        <v>1</v>
      </c>
      <c r="R152" s="37">
        <f t="shared" si="29"/>
        <v>10</v>
      </c>
      <c r="S152" s="38"/>
      <c r="T152" s="38">
        <v>2</v>
      </c>
      <c r="U152" s="37">
        <f t="shared" si="30"/>
        <v>20</v>
      </c>
      <c r="V152" s="38">
        <v>0</v>
      </c>
      <c r="W152" s="37">
        <f t="shared" si="23"/>
        <v>0</v>
      </c>
    </row>
    <row r="153" spans="1:23">
      <c r="A153" s="11" t="s">
        <v>243</v>
      </c>
      <c r="B153" s="65">
        <f t="shared" si="22"/>
        <v>6</v>
      </c>
      <c r="C153" s="37">
        <f t="shared" si="21"/>
        <v>0.29895366218236175</v>
      </c>
      <c r="E153" s="38">
        <v>1</v>
      </c>
      <c r="F153" s="37">
        <f t="shared" si="24"/>
        <v>16.666666666666664</v>
      </c>
      <c r="G153" s="38">
        <v>1</v>
      </c>
      <c r="H153" s="37">
        <f t="shared" si="25"/>
        <v>16.666666666666664</v>
      </c>
      <c r="I153" s="38"/>
      <c r="J153" s="38">
        <v>0</v>
      </c>
      <c r="K153" s="37">
        <f t="shared" si="26"/>
        <v>0</v>
      </c>
      <c r="L153" s="38">
        <v>1</v>
      </c>
      <c r="M153" s="37">
        <f t="shared" si="27"/>
        <v>16.666666666666664</v>
      </c>
      <c r="N153" s="38"/>
      <c r="O153" s="38">
        <v>0</v>
      </c>
      <c r="P153" s="37">
        <f t="shared" si="28"/>
        <v>0</v>
      </c>
      <c r="Q153" s="38">
        <v>1</v>
      </c>
      <c r="R153" s="37">
        <f t="shared" si="29"/>
        <v>16.666666666666664</v>
      </c>
      <c r="S153" s="38"/>
      <c r="T153" s="38">
        <v>1</v>
      </c>
      <c r="U153" s="37">
        <f t="shared" si="30"/>
        <v>16.666666666666664</v>
      </c>
      <c r="V153" s="38">
        <v>1</v>
      </c>
      <c r="W153" s="37">
        <f t="shared" si="23"/>
        <v>16.666666666666664</v>
      </c>
    </row>
    <row r="154" spans="1:23">
      <c r="A154" s="11" t="s">
        <v>244</v>
      </c>
      <c r="B154" s="65">
        <f t="shared" si="22"/>
        <v>8</v>
      </c>
      <c r="C154" s="37">
        <f t="shared" si="21"/>
        <v>0.39860488290981561</v>
      </c>
      <c r="E154" s="38">
        <v>1</v>
      </c>
      <c r="F154" s="37">
        <f t="shared" si="24"/>
        <v>12.5</v>
      </c>
      <c r="G154" s="38">
        <v>0</v>
      </c>
      <c r="H154" s="37">
        <f t="shared" si="25"/>
        <v>0</v>
      </c>
      <c r="I154" s="38"/>
      <c r="J154" s="38">
        <v>2</v>
      </c>
      <c r="K154" s="37">
        <f t="shared" si="26"/>
        <v>25</v>
      </c>
      <c r="L154" s="38">
        <v>0</v>
      </c>
      <c r="M154" s="37">
        <f t="shared" si="27"/>
        <v>0</v>
      </c>
      <c r="N154" s="38"/>
      <c r="O154" s="38">
        <v>2</v>
      </c>
      <c r="P154" s="37">
        <f t="shared" si="28"/>
        <v>25</v>
      </c>
      <c r="Q154" s="38">
        <v>0</v>
      </c>
      <c r="R154" s="37">
        <f t="shared" si="29"/>
        <v>0</v>
      </c>
      <c r="S154" s="38"/>
      <c r="T154" s="38">
        <v>2</v>
      </c>
      <c r="U154" s="37">
        <f t="shared" si="30"/>
        <v>25</v>
      </c>
      <c r="V154" s="38">
        <v>1</v>
      </c>
      <c r="W154" s="37">
        <f t="shared" si="23"/>
        <v>12.5</v>
      </c>
    </row>
    <row r="155" spans="1:23">
      <c r="A155" s="11" t="s">
        <v>245</v>
      </c>
      <c r="B155" s="65">
        <f t="shared" si="22"/>
        <v>12</v>
      </c>
      <c r="C155" s="37">
        <f t="shared" si="21"/>
        <v>0.59790732436472349</v>
      </c>
      <c r="E155" s="38">
        <v>1</v>
      </c>
      <c r="F155" s="37">
        <f t="shared" si="24"/>
        <v>8.3333333333333321</v>
      </c>
      <c r="G155" s="38">
        <v>0</v>
      </c>
      <c r="H155" s="37">
        <f t="shared" si="25"/>
        <v>0</v>
      </c>
      <c r="I155" s="38"/>
      <c r="J155" s="38">
        <v>1</v>
      </c>
      <c r="K155" s="37">
        <f t="shared" si="26"/>
        <v>8.3333333333333321</v>
      </c>
      <c r="L155" s="38">
        <v>3</v>
      </c>
      <c r="M155" s="37">
        <f t="shared" si="27"/>
        <v>25</v>
      </c>
      <c r="N155" s="38"/>
      <c r="O155" s="38">
        <v>1</v>
      </c>
      <c r="P155" s="37">
        <f t="shared" si="28"/>
        <v>8.3333333333333321</v>
      </c>
      <c r="Q155" s="38">
        <v>2</v>
      </c>
      <c r="R155" s="37">
        <f t="shared" si="29"/>
        <v>16.666666666666664</v>
      </c>
      <c r="S155" s="38"/>
      <c r="T155" s="38">
        <v>4</v>
      </c>
      <c r="U155" s="37">
        <f t="shared" si="30"/>
        <v>33.333333333333329</v>
      </c>
      <c r="V155" s="38">
        <v>0</v>
      </c>
      <c r="W155" s="37">
        <f t="shared" si="23"/>
        <v>0</v>
      </c>
    </row>
    <row r="156" spans="1:23">
      <c r="A156" s="11" t="s">
        <v>246</v>
      </c>
      <c r="B156" s="65">
        <f t="shared" si="22"/>
        <v>21</v>
      </c>
      <c r="C156" s="37">
        <f t="shared" si="21"/>
        <v>1.0463378176382661</v>
      </c>
      <c r="E156" s="38">
        <v>0</v>
      </c>
      <c r="F156" s="37">
        <f t="shared" si="24"/>
        <v>0</v>
      </c>
      <c r="G156" s="38">
        <v>0</v>
      </c>
      <c r="H156" s="37">
        <f t="shared" si="25"/>
        <v>0</v>
      </c>
      <c r="I156" s="38"/>
      <c r="J156" s="38">
        <v>1</v>
      </c>
      <c r="K156" s="37">
        <f t="shared" si="26"/>
        <v>4.7619047619047619</v>
      </c>
      <c r="L156" s="38">
        <v>1</v>
      </c>
      <c r="M156" s="37">
        <f t="shared" si="27"/>
        <v>4.7619047619047619</v>
      </c>
      <c r="N156" s="38"/>
      <c r="O156" s="38">
        <v>8</v>
      </c>
      <c r="P156" s="37">
        <f t="shared" si="28"/>
        <v>38.095238095238095</v>
      </c>
      <c r="Q156" s="38">
        <v>4</v>
      </c>
      <c r="R156" s="37">
        <f t="shared" si="29"/>
        <v>19.047619047619047</v>
      </c>
      <c r="S156" s="38"/>
      <c r="T156" s="38">
        <v>2</v>
      </c>
      <c r="U156" s="37">
        <f t="shared" si="30"/>
        <v>9.5238095238095237</v>
      </c>
      <c r="V156" s="38">
        <v>5</v>
      </c>
      <c r="W156" s="37">
        <f t="shared" si="23"/>
        <v>23.809523809523807</v>
      </c>
    </row>
    <row r="157" spans="1:23">
      <c r="A157" s="11" t="s">
        <v>247</v>
      </c>
      <c r="B157" s="65">
        <f t="shared" si="22"/>
        <v>4</v>
      </c>
      <c r="C157" s="37">
        <f t="shared" si="21"/>
        <v>0.1993024414549078</v>
      </c>
      <c r="E157" s="38">
        <v>1</v>
      </c>
      <c r="F157" s="37">
        <f t="shared" si="24"/>
        <v>25</v>
      </c>
      <c r="G157" s="38">
        <v>0</v>
      </c>
      <c r="H157" s="37">
        <f t="shared" si="25"/>
        <v>0</v>
      </c>
      <c r="I157" s="38"/>
      <c r="J157" s="38">
        <v>1</v>
      </c>
      <c r="K157" s="37">
        <f t="shared" si="26"/>
        <v>25</v>
      </c>
      <c r="L157" s="38">
        <v>2</v>
      </c>
      <c r="M157" s="37">
        <f t="shared" si="27"/>
        <v>50</v>
      </c>
      <c r="N157" s="38"/>
      <c r="O157" s="38">
        <v>0</v>
      </c>
      <c r="P157" s="37">
        <f t="shared" si="28"/>
        <v>0</v>
      </c>
      <c r="Q157" s="38">
        <v>0</v>
      </c>
      <c r="R157" s="37">
        <f t="shared" si="29"/>
        <v>0</v>
      </c>
      <c r="S157" s="38"/>
      <c r="T157" s="38">
        <v>0</v>
      </c>
      <c r="U157" s="37">
        <f t="shared" si="30"/>
        <v>0</v>
      </c>
      <c r="V157" s="38">
        <v>0</v>
      </c>
      <c r="W157" s="37">
        <f t="shared" si="23"/>
        <v>0</v>
      </c>
    </row>
    <row r="158" spans="1:23">
      <c r="A158" s="11" t="s">
        <v>248</v>
      </c>
      <c r="B158" s="65">
        <f t="shared" si="22"/>
        <v>9</v>
      </c>
      <c r="C158" s="37">
        <f t="shared" si="21"/>
        <v>0.44843049327354262</v>
      </c>
      <c r="E158" s="38">
        <v>0</v>
      </c>
      <c r="F158" s="37">
        <f t="shared" si="24"/>
        <v>0</v>
      </c>
      <c r="G158" s="38">
        <v>1</v>
      </c>
      <c r="H158" s="37">
        <f t="shared" si="25"/>
        <v>11.111111111111111</v>
      </c>
      <c r="I158" s="38"/>
      <c r="J158" s="38">
        <v>0</v>
      </c>
      <c r="K158" s="37">
        <f t="shared" si="26"/>
        <v>0</v>
      </c>
      <c r="L158" s="38">
        <v>3</v>
      </c>
      <c r="M158" s="37">
        <f t="shared" si="27"/>
        <v>33.333333333333329</v>
      </c>
      <c r="N158" s="38"/>
      <c r="O158" s="38">
        <v>0</v>
      </c>
      <c r="P158" s="37">
        <f t="shared" si="28"/>
        <v>0</v>
      </c>
      <c r="Q158" s="38">
        <v>1</v>
      </c>
      <c r="R158" s="37">
        <f t="shared" si="29"/>
        <v>11.111111111111111</v>
      </c>
      <c r="S158" s="38"/>
      <c r="T158" s="38">
        <v>2</v>
      </c>
      <c r="U158" s="37">
        <f t="shared" si="30"/>
        <v>22.222222222222221</v>
      </c>
      <c r="V158" s="38">
        <v>2</v>
      </c>
      <c r="W158" s="37">
        <f t="shared" si="23"/>
        <v>22.222222222222221</v>
      </c>
    </row>
    <row r="159" spans="1:23" hidden="1">
      <c r="A159" s="11" t="s">
        <v>420</v>
      </c>
      <c r="B159" s="65">
        <f t="shared" si="22"/>
        <v>0</v>
      </c>
      <c r="C159" s="37">
        <f t="shared" si="21"/>
        <v>0</v>
      </c>
      <c r="E159" s="38"/>
      <c r="F159" s="37" t="e">
        <f t="shared" si="24"/>
        <v>#DIV/0!</v>
      </c>
      <c r="G159" s="38"/>
      <c r="H159" s="37" t="e">
        <f t="shared" si="25"/>
        <v>#DIV/0!</v>
      </c>
      <c r="I159" s="38"/>
      <c r="J159" s="38"/>
      <c r="K159" s="37" t="e">
        <f t="shared" si="26"/>
        <v>#DIV/0!</v>
      </c>
      <c r="L159" s="38"/>
      <c r="M159" s="37" t="e">
        <f t="shared" si="27"/>
        <v>#DIV/0!</v>
      </c>
      <c r="N159" s="38"/>
      <c r="O159" s="38"/>
      <c r="P159" s="37" t="e">
        <f t="shared" si="28"/>
        <v>#DIV/0!</v>
      </c>
      <c r="Q159" s="38"/>
      <c r="R159" s="37" t="e">
        <f t="shared" si="29"/>
        <v>#DIV/0!</v>
      </c>
      <c r="S159" s="38"/>
      <c r="T159" s="38"/>
      <c r="U159" s="37" t="e">
        <f t="shared" si="30"/>
        <v>#DIV/0!</v>
      </c>
      <c r="V159" s="38"/>
      <c r="W159" s="37" t="e">
        <f t="shared" si="23"/>
        <v>#DIV/0!</v>
      </c>
    </row>
    <row r="160" spans="1:23">
      <c r="A160" s="11" t="s">
        <v>249</v>
      </c>
      <c r="B160" s="65">
        <f t="shared" si="22"/>
        <v>13</v>
      </c>
      <c r="C160" s="37">
        <f t="shared" si="21"/>
        <v>0.6477329347284505</v>
      </c>
      <c r="E160" s="38">
        <v>2</v>
      </c>
      <c r="F160" s="37">
        <f t="shared" si="24"/>
        <v>15.384615384615385</v>
      </c>
      <c r="G160" s="38">
        <v>2</v>
      </c>
      <c r="H160" s="37">
        <f t="shared" si="25"/>
        <v>15.384615384615385</v>
      </c>
      <c r="I160" s="38"/>
      <c r="J160" s="38">
        <v>0</v>
      </c>
      <c r="K160" s="37">
        <f t="shared" si="26"/>
        <v>0</v>
      </c>
      <c r="L160" s="38">
        <v>3</v>
      </c>
      <c r="M160" s="37">
        <f t="shared" si="27"/>
        <v>23.076923076923077</v>
      </c>
      <c r="N160" s="38"/>
      <c r="O160" s="38">
        <v>0</v>
      </c>
      <c r="P160" s="37">
        <f t="shared" si="28"/>
        <v>0</v>
      </c>
      <c r="Q160" s="38">
        <v>2</v>
      </c>
      <c r="R160" s="37">
        <f t="shared" si="29"/>
        <v>15.384615384615385</v>
      </c>
      <c r="S160" s="38"/>
      <c r="T160" s="38">
        <v>1</v>
      </c>
      <c r="U160" s="37">
        <f t="shared" si="30"/>
        <v>7.6923076923076925</v>
      </c>
      <c r="V160" s="38">
        <v>3</v>
      </c>
      <c r="W160" s="37">
        <f t="shared" si="23"/>
        <v>23.076923076923077</v>
      </c>
    </row>
    <row r="161" spans="1:25">
      <c r="A161" s="11" t="s">
        <v>254</v>
      </c>
      <c r="B161" s="65">
        <f t="shared" si="22"/>
        <v>12</v>
      </c>
      <c r="C161" s="37">
        <f t="shared" si="21"/>
        <v>0.59790732436472349</v>
      </c>
      <c r="E161" s="38">
        <v>0</v>
      </c>
      <c r="F161" s="37">
        <f t="shared" si="24"/>
        <v>0</v>
      </c>
      <c r="G161" s="38">
        <v>1</v>
      </c>
      <c r="H161" s="37">
        <f t="shared" si="25"/>
        <v>8.3333333333333321</v>
      </c>
      <c r="I161" s="38"/>
      <c r="J161" s="38">
        <v>3</v>
      </c>
      <c r="K161" s="37">
        <f t="shared" si="26"/>
        <v>25</v>
      </c>
      <c r="L161" s="38">
        <v>4</v>
      </c>
      <c r="M161" s="37">
        <f t="shared" si="27"/>
        <v>33.333333333333329</v>
      </c>
      <c r="N161" s="38"/>
      <c r="O161" s="38">
        <v>2</v>
      </c>
      <c r="P161" s="37">
        <f t="shared" si="28"/>
        <v>16.666666666666664</v>
      </c>
      <c r="Q161" s="38">
        <v>0</v>
      </c>
      <c r="R161" s="37">
        <f t="shared" si="29"/>
        <v>0</v>
      </c>
      <c r="S161" s="38"/>
      <c r="T161" s="38">
        <v>1</v>
      </c>
      <c r="U161" s="37">
        <f t="shared" si="30"/>
        <v>8.3333333333333321</v>
      </c>
      <c r="V161" s="38">
        <v>1</v>
      </c>
      <c r="W161" s="37">
        <f t="shared" si="23"/>
        <v>8.3333333333333321</v>
      </c>
    </row>
    <row r="162" spans="1:25">
      <c r="A162" s="11" t="s">
        <v>255</v>
      </c>
      <c r="B162" s="65">
        <f t="shared" si="22"/>
        <v>3</v>
      </c>
      <c r="C162" s="37">
        <f t="shared" si="21"/>
        <v>0.14947683109118087</v>
      </c>
      <c r="E162" s="38">
        <v>1</v>
      </c>
      <c r="F162" s="37">
        <f t="shared" si="24"/>
        <v>33.333333333333329</v>
      </c>
      <c r="G162" s="38">
        <v>0</v>
      </c>
      <c r="H162" s="37">
        <f t="shared" si="25"/>
        <v>0</v>
      </c>
      <c r="I162" s="38"/>
      <c r="J162" s="38">
        <v>0</v>
      </c>
      <c r="K162" s="37">
        <f t="shared" si="26"/>
        <v>0</v>
      </c>
      <c r="L162" s="38">
        <v>0</v>
      </c>
      <c r="M162" s="37">
        <f t="shared" si="27"/>
        <v>0</v>
      </c>
      <c r="N162" s="38"/>
      <c r="O162" s="38">
        <v>0</v>
      </c>
      <c r="P162" s="37">
        <f t="shared" si="28"/>
        <v>0</v>
      </c>
      <c r="Q162" s="38">
        <v>0</v>
      </c>
      <c r="R162" s="37">
        <f t="shared" si="29"/>
        <v>0</v>
      </c>
      <c r="S162" s="38"/>
      <c r="T162" s="38">
        <v>1</v>
      </c>
      <c r="U162" s="37">
        <f t="shared" si="30"/>
        <v>33.333333333333329</v>
      </c>
      <c r="V162" s="38">
        <v>1</v>
      </c>
      <c r="W162" s="37">
        <f t="shared" si="23"/>
        <v>33.333333333333329</v>
      </c>
    </row>
    <row r="163" spans="1:25">
      <c r="A163" s="11" t="s">
        <v>421</v>
      </c>
      <c r="B163" s="65">
        <f t="shared" si="22"/>
        <v>11</v>
      </c>
      <c r="C163" s="37">
        <f>IF(A163&lt;&gt;0,B163/$B$13*100,"")</f>
        <v>0.54808171400099648</v>
      </c>
      <c r="E163" s="38">
        <v>2</v>
      </c>
      <c r="F163" s="37">
        <f t="shared" si="24"/>
        <v>18.181818181818183</v>
      </c>
      <c r="G163" s="38">
        <v>1</v>
      </c>
      <c r="H163" s="37">
        <f t="shared" si="25"/>
        <v>9.0909090909090917</v>
      </c>
      <c r="I163" s="38"/>
      <c r="J163" s="38">
        <v>3</v>
      </c>
      <c r="K163" s="37">
        <f t="shared" si="26"/>
        <v>27.27272727272727</v>
      </c>
      <c r="L163" s="38">
        <v>0</v>
      </c>
      <c r="M163" s="37">
        <f t="shared" si="27"/>
        <v>0</v>
      </c>
      <c r="N163" s="38"/>
      <c r="O163" s="38">
        <v>0</v>
      </c>
      <c r="P163" s="37">
        <f t="shared" si="28"/>
        <v>0</v>
      </c>
      <c r="Q163" s="38">
        <v>4</v>
      </c>
      <c r="R163" s="37">
        <f t="shared" si="29"/>
        <v>36.363636363636367</v>
      </c>
      <c r="S163" s="38"/>
      <c r="T163" s="38">
        <v>1</v>
      </c>
      <c r="U163" s="37">
        <f t="shared" si="30"/>
        <v>9.0909090909090917</v>
      </c>
      <c r="V163" s="38">
        <v>0</v>
      </c>
      <c r="W163" s="37">
        <f t="shared" si="23"/>
        <v>0</v>
      </c>
    </row>
    <row r="164" spans="1:25" hidden="1">
      <c r="A164" s="11" t="s">
        <v>422</v>
      </c>
      <c r="B164" s="65">
        <f t="shared" si="22"/>
        <v>0</v>
      </c>
      <c r="C164" s="37">
        <f t="shared" si="21"/>
        <v>0</v>
      </c>
      <c r="E164" s="38"/>
      <c r="F164" s="37" t="e">
        <f t="shared" si="24"/>
        <v>#DIV/0!</v>
      </c>
      <c r="G164" s="38"/>
      <c r="H164" s="37" t="e">
        <f t="shared" si="25"/>
        <v>#DIV/0!</v>
      </c>
      <c r="I164" s="38"/>
      <c r="J164" s="38"/>
      <c r="K164" s="37" t="e">
        <f t="shared" si="26"/>
        <v>#DIV/0!</v>
      </c>
      <c r="L164" s="38"/>
      <c r="M164" s="37" t="e">
        <f t="shared" si="27"/>
        <v>#DIV/0!</v>
      </c>
      <c r="N164" s="38"/>
      <c r="O164" s="38"/>
      <c r="P164" s="37" t="e">
        <f t="shared" si="28"/>
        <v>#DIV/0!</v>
      </c>
      <c r="Q164" s="38"/>
      <c r="R164" s="37" t="e">
        <f t="shared" si="29"/>
        <v>#DIV/0!</v>
      </c>
      <c r="S164" s="38"/>
      <c r="T164" s="38"/>
      <c r="U164" s="37" t="e">
        <f t="shared" si="30"/>
        <v>#DIV/0!</v>
      </c>
      <c r="V164" s="38"/>
      <c r="W164" s="37" t="e">
        <f t="shared" si="23"/>
        <v>#DIV/0!</v>
      </c>
    </row>
    <row r="165" spans="1:25">
      <c r="A165" s="11" t="s">
        <v>258</v>
      </c>
      <c r="B165" s="65">
        <f t="shared" si="22"/>
        <v>3</v>
      </c>
      <c r="C165" s="37">
        <f t="shared" si="21"/>
        <v>0.14947683109118087</v>
      </c>
      <c r="E165" s="38">
        <v>0</v>
      </c>
      <c r="F165" s="37">
        <f t="shared" si="24"/>
        <v>0</v>
      </c>
      <c r="G165" s="38">
        <v>0</v>
      </c>
      <c r="H165" s="37">
        <f t="shared" si="25"/>
        <v>0</v>
      </c>
      <c r="I165" s="38"/>
      <c r="J165" s="38">
        <v>0</v>
      </c>
      <c r="K165" s="37">
        <f t="shared" si="26"/>
        <v>0</v>
      </c>
      <c r="L165" s="38">
        <v>2</v>
      </c>
      <c r="M165" s="37">
        <f t="shared" si="27"/>
        <v>66.666666666666657</v>
      </c>
      <c r="N165" s="38"/>
      <c r="O165" s="38">
        <v>1</v>
      </c>
      <c r="P165" s="37">
        <f t="shared" si="28"/>
        <v>33.333333333333329</v>
      </c>
      <c r="Q165" s="38">
        <v>0</v>
      </c>
      <c r="R165" s="37">
        <f t="shared" si="29"/>
        <v>0</v>
      </c>
      <c r="S165" s="38"/>
      <c r="T165" s="38">
        <v>0</v>
      </c>
      <c r="U165" s="37">
        <f t="shared" si="30"/>
        <v>0</v>
      </c>
      <c r="V165" s="38">
        <v>0</v>
      </c>
      <c r="W165" s="37">
        <f t="shared" si="23"/>
        <v>0</v>
      </c>
    </row>
    <row r="166" spans="1:25">
      <c r="A166" s="11" t="s">
        <v>259</v>
      </c>
      <c r="B166" s="65">
        <f t="shared" si="22"/>
        <v>21</v>
      </c>
      <c r="C166" s="37">
        <f t="shared" si="21"/>
        <v>1.0463378176382661</v>
      </c>
      <c r="E166" s="38">
        <v>0</v>
      </c>
      <c r="F166" s="37">
        <f t="shared" si="24"/>
        <v>0</v>
      </c>
      <c r="G166" s="38">
        <v>0</v>
      </c>
      <c r="H166" s="37">
        <f t="shared" si="25"/>
        <v>0</v>
      </c>
      <c r="I166" s="38"/>
      <c r="J166" s="38">
        <v>3</v>
      </c>
      <c r="K166" s="37">
        <f t="shared" si="26"/>
        <v>14.285714285714285</v>
      </c>
      <c r="L166" s="38">
        <v>10</v>
      </c>
      <c r="M166" s="37">
        <f t="shared" si="27"/>
        <v>47.619047619047613</v>
      </c>
      <c r="N166" s="38"/>
      <c r="O166" s="38">
        <v>1</v>
      </c>
      <c r="P166" s="37">
        <f t="shared" si="28"/>
        <v>4.7619047619047619</v>
      </c>
      <c r="Q166" s="38">
        <v>3</v>
      </c>
      <c r="R166" s="37">
        <f t="shared" si="29"/>
        <v>14.285714285714285</v>
      </c>
      <c r="S166" s="38"/>
      <c r="T166" s="38">
        <v>2</v>
      </c>
      <c r="U166" s="37">
        <f t="shared" si="30"/>
        <v>9.5238095238095237</v>
      </c>
      <c r="V166" s="38">
        <v>2</v>
      </c>
      <c r="W166" s="37">
        <f t="shared" si="23"/>
        <v>9.5238095238095237</v>
      </c>
    </row>
    <row r="167" spans="1:25">
      <c r="A167" s="11" t="s">
        <v>223</v>
      </c>
      <c r="B167" s="65">
        <f t="shared" si="22"/>
        <v>2</v>
      </c>
      <c r="C167" s="37">
        <f t="shared" ref="C167:C195" si="31">IF(A167&lt;&gt;0,B167/$B$13*100,"")</f>
        <v>9.9651220727453901E-2</v>
      </c>
      <c r="E167" s="38">
        <v>0</v>
      </c>
      <c r="F167" s="37">
        <f t="shared" si="24"/>
        <v>0</v>
      </c>
      <c r="G167" s="38">
        <v>0</v>
      </c>
      <c r="H167" s="37">
        <f t="shared" si="25"/>
        <v>0</v>
      </c>
      <c r="I167" s="38"/>
      <c r="J167" s="38">
        <v>0</v>
      </c>
      <c r="K167" s="37">
        <f t="shared" si="26"/>
        <v>0</v>
      </c>
      <c r="L167" s="38">
        <v>0</v>
      </c>
      <c r="M167" s="37">
        <f t="shared" si="27"/>
        <v>0</v>
      </c>
      <c r="N167" s="38"/>
      <c r="O167" s="38">
        <v>2</v>
      </c>
      <c r="P167" s="37">
        <f t="shared" si="28"/>
        <v>100</v>
      </c>
      <c r="Q167" s="38">
        <v>0</v>
      </c>
      <c r="R167" s="37">
        <f t="shared" si="29"/>
        <v>0</v>
      </c>
      <c r="S167" s="38"/>
      <c r="T167" s="38">
        <v>0</v>
      </c>
      <c r="U167" s="37">
        <f t="shared" si="30"/>
        <v>0</v>
      </c>
      <c r="V167" s="38">
        <v>0</v>
      </c>
      <c r="W167" s="37">
        <f t="shared" si="23"/>
        <v>0</v>
      </c>
      <c r="Y167" s="85"/>
    </row>
    <row r="168" spans="1:25">
      <c r="A168" s="11" t="s">
        <v>233</v>
      </c>
      <c r="B168" s="65">
        <f t="shared" si="22"/>
        <v>5</v>
      </c>
      <c r="C168" s="37">
        <f t="shared" si="31"/>
        <v>0.24912805181863479</v>
      </c>
      <c r="E168" s="38">
        <v>0</v>
      </c>
      <c r="F168" s="37">
        <f t="shared" si="24"/>
        <v>0</v>
      </c>
      <c r="G168" s="38">
        <v>0</v>
      </c>
      <c r="H168" s="37">
        <f t="shared" si="25"/>
        <v>0</v>
      </c>
      <c r="I168" s="38"/>
      <c r="J168" s="38">
        <v>2</v>
      </c>
      <c r="K168" s="37">
        <f t="shared" si="26"/>
        <v>40</v>
      </c>
      <c r="L168" s="38">
        <v>1</v>
      </c>
      <c r="M168" s="37">
        <f t="shared" si="27"/>
        <v>20</v>
      </c>
      <c r="N168" s="38"/>
      <c r="O168" s="38">
        <v>0</v>
      </c>
      <c r="P168" s="37">
        <f t="shared" si="28"/>
        <v>0</v>
      </c>
      <c r="Q168" s="38">
        <v>0</v>
      </c>
      <c r="R168" s="37">
        <f t="shared" si="29"/>
        <v>0</v>
      </c>
      <c r="S168" s="38"/>
      <c r="T168" s="38">
        <v>2</v>
      </c>
      <c r="U168" s="37">
        <f t="shared" si="30"/>
        <v>40</v>
      </c>
      <c r="V168" s="38">
        <v>0</v>
      </c>
      <c r="W168" s="37">
        <f t="shared" si="23"/>
        <v>0</v>
      </c>
    </row>
    <row r="169" spans="1:25">
      <c r="A169" s="11" t="s">
        <v>251</v>
      </c>
      <c r="B169" s="65">
        <f t="shared" si="22"/>
        <v>1</v>
      </c>
      <c r="C169" s="37">
        <f t="shared" si="31"/>
        <v>4.9825610363726951E-2</v>
      </c>
      <c r="E169" s="38">
        <v>0</v>
      </c>
      <c r="F169" s="37">
        <f t="shared" si="24"/>
        <v>0</v>
      </c>
      <c r="G169" s="38">
        <v>0</v>
      </c>
      <c r="H169" s="37">
        <f t="shared" si="25"/>
        <v>0</v>
      </c>
      <c r="I169" s="38"/>
      <c r="J169" s="38">
        <v>0</v>
      </c>
      <c r="K169" s="37">
        <f t="shared" si="26"/>
        <v>0</v>
      </c>
      <c r="L169" s="38">
        <v>1</v>
      </c>
      <c r="M169" s="37">
        <f t="shared" si="27"/>
        <v>100</v>
      </c>
      <c r="N169" s="38"/>
      <c r="O169" s="38">
        <v>0</v>
      </c>
      <c r="P169" s="37">
        <f t="shared" si="28"/>
        <v>0</v>
      </c>
      <c r="Q169" s="38">
        <v>0</v>
      </c>
      <c r="R169" s="37">
        <f t="shared" si="29"/>
        <v>0</v>
      </c>
      <c r="S169" s="38"/>
      <c r="T169" s="38">
        <v>0</v>
      </c>
      <c r="U169" s="37">
        <f t="shared" si="30"/>
        <v>0</v>
      </c>
      <c r="V169" s="38">
        <v>0</v>
      </c>
      <c r="W169" s="37">
        <f t="shared" si="23"/>
        <v>0</v>
      </c>
    </row>
    <row r="170" spans="1:25">
      <c r="A170" s="11" t="s">
        <v>252</v>
      </c>
      <c r="B170" s="65">
        <f t="shared" si="22"/>
        <v>6</v>
      </c>
      <c r="C170" s="37">
        <f t="shared" si="31"/>
        <v>0.29895366218236175</v>
      </c>
      <c r="E170" s="38">
        <v>0</v>
      </c>
      <c r="F170" s="37">
        <f t="shared" si="24"/>
        <v>0</v>
      </c>
      <c r="G170" s="38">
        <v>0</v>
      </c>
      <c r="H170" s="37">
        <f t="shared" si="25"/>
        <v>0</v>
      </c>
      <c r="I170" s="38"/>
      <c r="J170" s="38">
        <v>0</v>
      </c>
      <c r="K170" s="37">
        <f t="shared" si="26"/>
        <v>0</v>
      </c>
      <c r="L170" s="38">
        <v>0</v>
      </c>
      <c r="M170" s="37">
        <f t="shared" si="27"/>
        <v>0</v>
      </c>
      <c r="N170" s="38"/>
      <c r="O170" s="38">
        <v>0</v>
      </c>
      <c r="P170" s="37">
        <f t="shared" si="28"/>
        <v>0</v>
      </c>
      <c r="Q170" s="38">
        <v>0</v>
      </c>
      <c r="R170" s="37">
        <f t="shared" si="29"/>
        <v>0</v>
      </c>
      <c r="S170" s="38"/>
      <c r="T170" s="38">
        <v>4</v>
      </c>
      <c r="U170" s="37">
        <f t="shared" si="30"/>
        <v>66.666666666666657</v>
      </c>
      <c r="V170" s="38">
        <v>2</v>
      </c>
      <c r="W170" s="37">
        <f t="shared" si="23"/>
        <v>33.333333333333329</v>
      </c>
    </row>
    <row r="171" spans="1:25">
      <c r="A171" s="11" t="s">
        <v>253</v>
      </c>
      <c r="B171" s="65">
        <f t="shared" si="22"/>
        <v>3</v>
      </c>
      <c r="C171" s="37">
        <f t="shared" si="31"/>
        <v>0.14947683109118087</v>
      </c>
      <c r="E171" s="38">
        <v>0</v>
      </c>
      <c r="F171" s="37">
        <f t="shared" si="24"/>
        <v>0</v>
      </c>
      <c r="G171" s="38">
        <v>0</v>
      </c>
      <c r="H171" s="37">
        <f t="shared" si="25"/>
        <v>0</v>
      </c>
      <c r="I171" s="38"/>
      <c r="J171" s="38">
        <v>1</v>
      </c>
      <c r="K171" s="37">
        <f t="shared" si="26"/>
        <v>33.333333333333329</v>
      </c>
      <c r="L171" s="38">
        <v>1</v>
      </c>
      <c r="M171" s="37">
        <f t="shared" si="27"/>
        <v>33.333333333333329</v>
      </c>
      <c r="N171" s="38"/>
      <c r="O171" s="38">
        <v>0</v>
      </c>
      <c r="P171" s="37">
        <f t="shared" si="28"/>
        <v>0</v>
      </c>
      <c r="Q171" s="38">
        <v>1</v>
      </c>
      <c r="R171" s="37">
        <f t="shared" si="29"/>
        <v>33.333333333333329</v>
      </c>
      <c r="S171" s="38"/>
      <c r="T171" s="38">
        <v>0</v>
      </c>
      <c r="U171" s="37">
        <f t="shared" si="30"/>
        <v>0</v>
      </c>
      <c r="V171" s="38">
        <v>0</v>
      </c>
      <c r="W171" s="37">
        <f t="shared" si="23"/>
        <v>0</v>
      </c>
    </row>
    <row r="172" spans="1:25">
      <c r="A172" s="11" t="s">
        <v>260</v>
      </c>
      <c r="B172" s="65">
        <f t="shared" si="22"/>
        <v>17</v>
      </c>
      <c r="C172" s="37">
        <f t="shared" si="31"/>
        <v>0.84703537618335822</v>
      </c>
      <c r="E172" s="38">
        <v>7</v>
      </c>
      <c r="F172" s="37">
        <f t="shared" si="24"/>
        <v>41.17647058823529</v>
      </c>
      <c r="G172" s="38">
        <v>1</v>
      </c>
      <c r="H172" s="37">
        <f t="shared" si="25"/>
        <v>5.8823529411764701</v>
      </c>
      <c r="I172" s="38"/>
      <c r="J172" s="38">
        <v>0</v>
      </c>
      <c r="K172" s="37">
        <f t="shared" si="26"/>
        <v>0</v>
      </c>
      <c r="L172" s="38">
        <v>1</v>
      </c>
      <c r="M172" s="37">
        <f t="shared" si="27"/>
        <v>5.8823529411764701</v>
      </c>
      <c r="N172" s="38"/>
      <c r="O172" s="38">
        <v>6</v>
      </c>
      <c r="P172" s="37">
        <f t="shared" si="28"/>
        <v>35.294117647058826</v>
      </c>
      <c r="Q172" s="38">
        <v>0</v>
      </c>
      <c r="R172" s="37">
        <f t="shared" si="29"/>
        <v>0</v>
      </c>
      <c r="S172" s="38"/>
      <c r="T172" s="38">
        <v>1</v>
      </c>
      <c r="U172" s="37">
        <f t="shared" si="30"/>
        <v>5.8823529411764701</v>
      </c>
      <c r="V172" s="38">
        <v>1</v>
      </c>
      <c r="W172" s="37">
        <f t="shared" si="23"/>
        <v>5.8823529411764701</v>
      </c>
    </row>
    <row r="173" spans="1:25" hidden="1">
      <c r="A173" s="11" t="s">
        <v>261</v>
      </c>
      <c r="B173" s="65">
        <f t="shared" si="22"/>
        <v>0</v>
      </c>
      <c r="C173" s="37">
        <f t="shared" si="31"/>
        <v>0</v>
      </c>
      <c r="E173" s="38"/>
      <c r="F173" s="37" t="e">
        <f t="shared" si="24"/>
        <v>#DIV/0!</v>
      </c>
      <c r="G173" s="38"/>
      <c r="H173" s="37" t="e">
        <f t="shared" si="25"/>
        <v>#DIV/0!</v>
      </c>
      <c r="I173" s="38"/>
      <c r="J173" s="38"/>
      <c r="K173" s="37" t="e">
        <f t="shared" si="26"/>
        <v>#DIV/0!</v>
      </c>
      <c r="L173" s="38"/>
      <c r="M173" s="37" t="e">
        <f t="shared" si="27"/>
        <v>#DIV/0!</v>
      </c>
      <c r="N173" s="38"/>
      <c r="O173" s="38"/>
      <c r="P173" s="37" t="e">
        <f t="shared" si="28"/>
        <v>#DIV/0!</v>
      </c>
      <c r="Q173" s="38"/>
      <c r="R173" s="37" t="e">
        <f t="shared" si="29"/>
        <v>#DIV/0!</v>
      </c>
      <c r="S173" s="38"/>
      <c r="T173" s="38"/>
      <c r="U173" s="37" t="e">
        <f t="shared" si="30"/>
        <v>#DIV/0!</v>
      </c>
      <c r="V173" s="38"/>
      <c r="W173" s="37" t="e">
        <f t="shared" si="23"/>
        <v>#DIV/0!</v>
      </c>
    </row>
    <row r="174" spans="1:25">
      <c r="A174" s="11" t="s">
        <v>262</v>
      </c>
      <c r="B174" s="65">
        <f t="shared" si="22"/>
        <v>25</v>
      </c>
      <c r="C174" s="37">
        <f t="shared" si="31"/>
        <v>1.2456402590931739</v>
      </c>
      <c r="E174" s="38">
        <v>3</v>
      </c>
      <c r="F174" s="37">
        <f t="shared" si="24"/>
        <v>12</v>
      </c>
      <c r="G174" s="38">
        <v>1</v>
      </c>
      <c r="H174" s="37">
        <f t="shared" si="25"/>
        <v>4</v>
      </c>
      <c r="I174" s="38"/>
      <c r="J174" s="38">
        <v>3</v>
      </c>
      <c r="K174" s="37">
        <f t="shared" si="26"/>
        <v>12</v>
      </c>
      <c r="L174" s="38">
        <v>3</v>
      </c>
      <c r="M174" s="37">
        <f t="shared" si="27"/>
        <v>12</v>
      </c>
      <c r="N174" s="38"/>
      <c r="O174" s="38">
        <v>3</v>
      </c>
      <c r="P174" s="37">
        <f t="shared" si="28"/>
        <v>12</v>
      </c>
      <c r="Q174" s="38">
        <v>3</v>
      </c>
      <c r="R174" s="37">
        <f t="shared" si="29"/>
        <v>12</v>
      </c>
      <c r="S174" s="38"/>
      <c r="T174" s="38">
        <v>2</v>
      </c>
      <c r="U174" s="37">
        <f t="shared" si="30"/>
        <v>8</v>
      </c>
      <c r="V174" s="38">
        <v>7</v>
      </c>
      <c r="W174" s="37">
        <f t="shared" si="23"/>
        <v>28.000000000000004</v>
      </c>
    </row>
    <row r="175" spans="1:25">
      <c r="A175" s="11" t="s">
        <v>423</v>
      </c>
      <c r="B175" s="65">
        <f t="shared" si="22"/>
        <v>3</v>
      </c>
      <c r="C175" s="37">
        <f t="shared" si="31"/>
        <v>0.14947683109118087</v>
      </c>
      <c r="E175" s="38">
        <v>0</v>
      </c>
      <c r="F175" s="37">
        <f t="shared" si="24"/>
        <v>0</v>
      </c>
      <c r="G175" s="38">
        <v>0</v>
      </c>
      <c r="H175" s="37">
        <f t="shared" si="25"/>
        <v>0</v>
      </c>
      <c r="I175" s="38"/>
      <c r="J175" s="38">
        <v>1</v>
      </c>
      <c r="K175" s="37">
        <f t="shared" si="26"/>
        <v>33.333333333333329</v>
      </c>
      <c r="L175" s="38">
        <v>1</v>
      </c>
      <c r="M175" s="37">
        <f t="shared" si="27"/>
        <v>33.333333333333329</v>
      </c>
      <c r="N175" s="38"/>
      <c r="O175" s="38">
        <v>1</v>
      </c>
      <c r="P175" s="37">
        <f t="shared" si="28"/>
        <v>33.333333333333329</v>
      </c>
      <c r="Q175" s="38">
        <v>0</v>
      </c>
      <c r="R175" s="37">
        <f t="shared" si="29"/>
        <v>0</v>
      </c>
      <c r="S175" s="38"/>
      <c r="T175" s="38">
        <v>0</v>
      </c>
      <c r="U175" s="37">
        <f t="shared" si="30"/>
        <v>0</v>
      </c>
      <c r="V175" s="38">
        <v>0</v>
      </c>
      <c r="W175" s="37">
        <f t="shared" si="23"/>
        <v>0</v>
      </c>
    </row>
    <row r="176" spans="1:25">
      <c r="A176" s="11" t="s">
        <v>264</v>
      </c>
      <c r="B176" s="65">
        <f t="shared" ref="B176:B187" si="32">IF(A176&lt;&gt;"",E176+G176+J176+L176+O176+Q176+T176+V176,"")</f>
        <v>3</v>
      </c>
      <c r="C176" s="37">
        <f t="shared" si="31"/>
        <v>0.14947683109118087</v>
      </c>
      <c r="E176" s="38">
        <v>0</v>
      </c>
      <c r="F176" s="37">
        <f t="shared" si="24"/>
        <v>0</v>
      </c>
      <c r="G176" s="38">
        <v>0</v>
      </c>
      <c r="H176" s="37">
        <f t="shared" si="25"/>
        <v>0</v>
      </c>
      <c r="I176" s="38"/>
      <c r="J176" s="38">
        <v>2</v>
      </c>
      <c r="K176" s="37">
        <f t="shared" si="26"/>
        <v>66.666666666666657</v>
      </c>
      <c r="L176" s="38">
        <v>1</v>
      </c>
      <c r="M176" s="37">
        <f t="shared" si="27"/>
        <v>33.333333333333329</v>
      </c>
      <c r="N176" s="38"/>
      <c r="O176" s="38">
        <v>0</v>
      </c>
      <c r="P176" s="37">
        <f t="shared" si="28"/>
        <v>0</v>
      </c>
      <c r="Q176" s="38">
        <v>0</v>
      </c>
      <c r="R176" s="37">
        <f t="shared" si="29"/>
        <v>0</v>
      </c>
      <c r="S176" s="38"/>
      <c r="T176" s="38">
        <v>0</v>
      </c>
      <c r="U176" s="37">
        <f t="shared" si="30"/>
        <v>0</v>
      </c>
      <c r="V176" s="38">
        <v>0</v>
      </c>
      <c r="W176" s="37">
        <f t="shared" ref="W176:W214" si="33">IF($A176&lt;&gt;"",V176/$B176*100,"")</f>
        <v>0</v>
      </c>
    </row>
    <row r="177" spans="1:23">
      <c r="A177" s="11" t="s">
        <v>265</v>
      </c>
      <c r="B177" s="65">
        <f t="shared" si="32"/>
        <v>17</v>
      </c>
      <c r="C177" s="37">
        <f t="shared" si="31"/>
        <v>0.84703537618335822</v>
      </c>
      <c r="E177" s="38">
        <v>3</v>
      </c>
      <c r="F177" s="37">
        <f t="shared" si="24"/>
        <v>17.647058823529413</v>
      </c>
      <c r="G177" s="38">
        <v>3</v>
      </c>
      <c r="H177" s="37">
        <f t="shared" si="25"/>
        <v>17.647058823529413</v>
      </c>
      <c r="I177" s="38"/>
      <c r="J177" s="38">
        <v>1</v>
      </c>
      <c r="K177" s="37">
        <f t="shared" si="26"/>
        <v>5.8823529411764701</v>
      </c>
      <c r="L177" s="38">
        <v>0</v>
      </c>
      <c r="M177" s="37">
        <f t="shared" si="27"/>
        <v>0</v>
      </c>
      <c r="N177" s="38"/>
      <c r="O177" s="38">
        <v>5</v>
      </c>
      <c r="P177" s="37">
        <f t="shared" si="28"/>
        <v>29.411764705882355</v>
      </c>
      <c r="Q177" s="38">
        <v>4</v>
      </c>
      <c r="R177" s="37">
        <f t="shared" si="29"/>
        <v>23.52941176470588</v>
      </c>
      <c r="S177" s="38"/>
      <c r="T177" s="38">
        <v>1</v>
      </c>
      <c r="U177" s="37">
        <f t="shared" si="30"/>
        <v>5.8823529411764701</v>
      </c>
      <c r="V177" s="38">
        <v>0</v>
      </c>
      <c r="W177" s="37">
        <f t="shared" si="33"/>
        <v>0</v>
      </c>
    </row>
    <row r="178" spans="1:23">
      <c r="A178" s="11" t="s">
        <v>266</v>
      </c>
      <c r="B178" s="65">
        <f t="shared" si="32"/>
        <v>2</v>
      </c>
      <c r="C178" s="37">
        <f t="shared" si="31"/>
        <v>9.9651220727453901E-2</v>
      </c>
      <c r="E178" s="38">
        <v>0</v>
      </c>
      <c r="F178" s="37">
        <f t="shared" si="24"/>
        <v>0</v>
      </c>
      <c r="G178" s="38">
        <v>0</v>
      </c>
      <c r="H178" s="37">
        <f t="shared" si="25"/>
        <v>0</v>
      </c>
      <c r="I178" s="38"/>
      <c r="J178" s="38">
        <v>1</v>
      </c>
      <c r="K178" s="37">
        <f t="shared" si="26"/>
        <v>50</v>
      </c>
      <c r="L178" s="38">
        <v>0</v>
      </c>
      <c r="M178" s="37">
        <f t="shared" si="27"/>
        <v>0</v>
      </c>
      <c r="N178" s="38"/>
      <c r="O178" s="38">
        <v>0</v>
      </c>
      <c r="P178" s="37">
        <f t="shared" si="28"/>
        <v>0</v>
      </c>
      <c r="Q178" s="38">
        <v>0</v>
      </c>
      <c r="R178" s="37">
        <f t="shared" si="29"/>
        <v>0</v>
      </c>
      <c r="S178" s="38"/>
      <c r="T178" s="38">
        <v>0</v>
      </c>
      <c r="U178" s="37">
        <f t="shared" si="30"/>
        <v>0</v>
      </c>
      <c r="V178" s="38">
        <v>1</v>
      </c>
      <c r="W178" s="37">
        <f t="shared" si="33"/>
        <v>50</v>
      </c>
    </row>
    <row r="179" spans="1:23">
      <c r="A179" s="11" t="s">
        <v>267</v>
      </c>
      <c r="B179" s="65">
        <f t="shared" si="32"/>
        <v>29</v>
      </c>
      <c r="C179" s="37">
        <f t="shared" si="31"/>
        <v>1.4449427005480817</v>
      </c>
      <c r="E179" s="38">
        <v>0</v>
      </c>
      <c r="F179" s="37">
        <f t="shared" si="24"/>
        <v>0</v>
      </c>
      <c r="G179" s="38">
        <v>1</v>
      </c>
      <c r="H179" s="37">
        <f t="shared" si="25"/>
        <v>3.4482758620689653</v>
      </c>
      <c r="I179" s="38"/>
      <c r="J179" s="38">
        <v>2</v>
      </c>
      <c r="K179" s="37">
        <f t="shared" si="26"/>
        <v>6.8965517241379306</v>
      </c>
      <c r="L179" s="38">
        <v>6</v>
      </c>
      <c r="M179" s="37">
        <f t="shared" si="27"/>
        <v>20.689655172413794</v>
      </c>
      <c r="N179" s="38"/>
      <c r="O179" s="38">
        <v>6</v>
      </c>
      <c r="P179" s="37">
        <f t="shared" si="28"/>
        <v>20.689655172413794</v>
      </c>
      <c r="Q179" s="38">
        <v>3</v>
      </c>
      <c r="R179" s="37">
        <f t="shared" si="29"/>
        <v>10.344827586206897</v>
      </c>
      <c r="S179" s="38"/>
      <c r="T179" s="38">
        <v>7</v>
      </c>
      <c r="U179" s="37">
        <f t="shared" si="30"/>
        <v>24.137931034482758</v>
      </c>
      <c r="V179" s="38">
        <v>4</v>
      </c>
      <c r="W179" s="37">
        <f t="shared" si="33"/>
        <v>13.793103448275861</v>
      </c>
    </row>
    <row r="180" spans="1:23">
      <c r="A180" s="11" t="s">
        <v>268</v>
      </c>
      <c r="B180" s="65">
        <f t="shared" si="32"/>
        <v>35</v>
      </c>
      <c r="C180" s="37">
        <f t="shared" si="31"/>
        <v>1.7438963627304436</v>
      </c>
      <c r="E180" s="38">
        <v>0</v>
      </c>
      <c r="F180" s="37">
        <f t="shared" si="24"/>
        <v>0</v>
      </c>
      <c r="G180" s="38">
        <v>3</v>
      </c>
      <c r="H180" s="37">
        <f t="shared" si="25"/>
        <v>8.5714285714285712</v>
      </c>
      <c r="I180" s="38"/>
      <c r="J180" s="38">
        <v>3</v>
      </c>
      <c r="K180" s="37">
        <f t="shared" si="26"/>
        <v>8.5714285714285712</v>
      </c>
      <c r="L180" s="38">
        <v>10</v>
      </c>
      <c r="M180" s="37">
        <f t="shared" si="27"/>
        <v>28.571428571428569</v>
      </c>
      <c r="N180" s="38"/>
      <c r="O180" s="38">
        <v>4</v>
      </c>
      <c r="P180" s="37">
        <f t="shared" si="28"/>
        <v>11.428571428571429</v>
      </c>
      <c r="Q180" s="38">
        <v>5</v>
      </c>
      <c r="R180" s="37">
        <f t="shared" si="29"/>
        <v>14.285714285714285</v>
      </c>
      <c r="S180" s="38"/>
      <c r="T180" s="38">
        <v>7</v>
      </c>
      <c r="U180" s="37">
        <f t="shared" si="30"/>
        <v>20</v>
      </c>
      <c r="V180" s="38">
        <v>3</v>
      </c>
      <c r="W180" s="37">
        <f t="shared" si="33"/>
        <v>8.5714285714285712</v>
      </c>
    </row>
    <row r="181" spans="1:23">
      <c r="A181" s="11" t="s">
        <v>269</v>
      </c>
      <c r="B181" s="65">
        <f t="shared" si="32"/>
        <v>22</v>
      </c>
      <c r="C181" s="37">
        <f t="shared" si="31"/>
        <v>1.096163428001993</v>
      </c>
      <c r="E181" s="38">
        <v>3</v>
      </c>
      <c r="F181" s="37">
        <f t="shared" si="24"/>
        <v>13.636363636363635</v>
      </c>
      <c r="G181" s="38">
        <v>3</v>
      </c>
      <c r="H181" s="37">
        <f t="shared" si="25"/>
        <v>13.636363636363635</v>
      </c>
      <c r="I181" s="38"/>
      <c r="J181" s="38">
        <v>4</v>
      </c>
      <c r="K181" s="37">
        <f t="shared" si="26"/>
        <v>18.181818181818183</v>
      </c>
      <c r="L181" s="38">
        <v>3</v>
      </c>
      <c r="M181" s="37">
        <f t="shared" si="27"/>
        <v>13.636363636363635</v>
      </c>
      <c r="N181" s="38"/>
      <c r="O181" s="38">
        <v>2</v>
      </c>
      <c r="P181" s="37">
        <f t="shared" si="28"/>
        <v>9.0909090909090917</v>
      </c>
      <c r="Q181" s="38">
        <v>4</v>
      </c>
      <c r="R181" s="37">
        <f t="shared" si="29"/>
        <v>18.181818181818183</v>
      </c>
      <c r="S181" s="38"/>
      <c r="T181" s="38">
        <v>0</v>
      </c>
      <c r="U181" s="37">
        <f t="shared" si="30"/>
        <v>0</v>
      </c>
      <c r="V181" s="38">
        <v>3</v>
      </c>
      <c r="W181" s="37">
        <f t="shared" si="33"/>
        <v>13.636363636363635</v>
      </c>
    </row>
    <row r="182" spans="1:23" hidden="1">
      <c r="A182" s="11" t="s">
        <v>270</v>
      </c>
      <c r="B182" s="65">
        <f t="shared" si="32"/>
        <v>0</v>
      </c>
      <c r="C182" s="37">
        <f t="shared" si="31"/>
        <v>0</v>
      </c>
      <c r="E182" s="38"/>
      <c r="F182" s="37" t="e">
        <f t="shared" si="24"/>
        <v>#DIV/0!</v>
      </c>
      <c r="G182" s="38"/>
      <c r="H182" s="37" t="e">
        <f t="shared" si="25"/>
        <v>#DIV/0!</v>
      </c>
      <c r="I182" s="38"/>
      <c r="J182" s="38"/>
      <c r="K182" s="37" t="e">
        <f t="shared" si="26"/>
        <v>#DIV/0!</v>
      </c>
      <c r="L182" s="38"/>
      <c r="M182" s="37" t="e">
        <f t="shared" si="27"/>
        <v>#DIV/0!</v>
      </c>
      <c r="N182" s="38"/>
      <c r="O182" s="38"/>
      <c r="P182" s="37" t="e">
        <f t="shared" si="28"/>
        <v>#DIV/0!</v>
      </c>
      <c r="Q182" s="38"/>
      <c r="R182" s="37" t="e">
        <f t="shared" si="29"/>
        <v>#DIV/0!</v>
      </c>
      <c r="S182" s="38"/>
      <c r="T182" s="38"/>
      <c r="U182" s="37" t="e">
        <f t="shared" si="30"/>
        <v>#DIV/0!</v>
      </c>
      <c r="V182" s="38"/>
      <c r="W182" s="37" t="e">
        <f t="shared" si="33"/>
        <v>#DIV/0!</v>
      </c>
    </row>
    <row r="183" spans="1:23">
      <c r="A183" s="11" t="s">
        <v>424</v>
      </c>
      <c r="B183" s="65">
        <f t="shared" si="32"/>
        <v>5</v>
      </c>
      <c r="C183" s="37"/>
      <c r="E183" s="38">
        <v>0</v>
      </c>
      <c r="F183" s="37">
        <f t="shared" si="24"/>
        <v>0</v>
      </c>
      <c r="G183" s="38">
        <v>1</v>
      </c>
      <c r="H183" s="37">
        <f t="shared" si="25"/>
        <v>20</v>
      </c>
      <c r="I183" s="38"/>
      <c r="J183" s="38">
        <v>0</v>
      </c>
      <c r="K183" s="37">
        <f t="shared" si="26"/>
        <v>0</v>
      </c>
      <c r="L183" s="38">
        <v>3</v>
      </c>
      <c r="M183" s="37">
        <f t="shared" si="27"/>
        <v>60</v>
      </c>
      <c r="N183" s="38"/>
      <c r="O183" s="38">
        <v>1</v>
      </c>
      <c r="P183" s="37">
        <f t="shared" si="28"/>
        <v>20</v>
      </c>
      <c r="Q183" s="38">
        <v>0</v>
      </c>
      <c r="R183" s="37">
        <f t="shared" si="29"/>
        <v>0</v>
      </c>
      <c r="S183" s="38"/>
      <c r="T183" s="38">
        <v>0</v>
      </c>
      <c r="U183" s="37">
        <f t="shared" si="30"/>
        <v>0</v>
      </c>
      <c r="V183" s="38">
        <v>0</v>
      </c>
      <c r="W183" s="37">
        <f t="shared" si="33"/>
        <v>0</v>
      </c>
    </row>
    <row r="184" spans="1:23">
      <c r="A184" s="11" t="s">
        <v>272</v>
      </c>
      <c r="B184" s="65">
        <f t="shared" si="32"/>
        <v>22</v>
      </c>
      <c r="C184" s="37">
        <f t="shared" si="31"/>
        <v>1.096163428001993</v>
      </c>
      <c r="E184" s="38">
        <v>0</v>
      </c>
      <c r="F184" s="37">
        <f t="shared" si="24"/>
        <v>0</v>
      </c>
      <c r="G184" s="38">
        <v>1</v>
      </c>
      <c r="H184" s="37">
        <f t="shared" si="25"/>
        <v>4.5454545454545459</v>
      </c>
      <c r="I184" s="38"/>
      <c r="J184" s="38">
        <v>4</v>
      </c>
      <c r="K184" s="37">
        <f t="shared" si="26"/>
        <v>18.181818181818183</v>
      </c>
      <c r="L184" s="38">
        <v>3</v>
      </c>
      <c r="M184" s="37">
        <f t="shared" si="27"/>
        <v>13.636363636363635</v>
      </c>
      <c r="N184" s="38"/>
      <c r="O184" s="38">
        <v>2</v>
      </c>
      <c r="P184" s="37">
        <f t="shared" si="28"/>
        <v>9.0909090909090917</v>
      </c>
      <c r="Q184" s="38">
        <v>4</v>
      </c>
      <c r="R184" s="37">
        <f t="shared" si="29"/>
        <v>18.181818181818183</v>
      </c>
      <c r="S184" s="38"/>
      <c r="T184" s="38">
        <v>7</v>
      </c>
      <c r="U184" s="37">
        <f t="shared" si="30"/>
        <v>31.818181818181817</v>
      </c>
      <c r="V184" s="38">
        <v>1</v>
      </c>
      <c r="W184" s="37">
        <f t="shared" si="33"/>
        <v>4.5454545454545459</v>
      </c>
    </row>
    <row r="185" spans="1:23">
      <c r="A185" s="11" t="s">
        <v>274</v>
      </c>
      <c r="B185" s="65">
        <f t="shared" si="32"/>
        <v>20</v>
      </c>
      <c r="C185" s="37"/>
      <c r="E185" s="38">
        <v>1</v>
      </c>
      <c r="F185" s="37">
        <f t="shared" si="24"/>
        <v>5</v>
      </c>
      <c r="G185" s="38">
        <v>1</v>
      </c>
      <c r="H185" s="37">
        <f t="shared" si="25"/>
        <v>5</v>
      </c>
      <c r="I185" s="38"/>
      <c r="J185" s="38">
        <v>3</v>
      </c>
      <c r="K185" s="37">
        <f t="shared" si="26"/>
        <v>15</v>
      </c>
      <c r="L185" s="38">
        <v>3</v>
      </c>
      <c r="M185" s="37">
        <f t="shared" si="27"/>
        <v>15</v>
      </c>
      <c r="N185" s="38"/>
      <c r="O185" s="38">
        <v>1</v>
      </c>
      <c r="P185" s="37">
        <f t="shared" si="28"/>
        <v>5</v>
      </c>
      <c r="Q185" s="38">
        <v>4</v>
      </c>
      <c r="R185" s="37">
        <f t="shared" si="29"/>
        <v>20</v>
      </c>
      <c r="S185" s="38"/>
      <c r="T185" s="38">
        <v>4</v>
      </c>
      <c r="U185" s="37">
        <f t="shared" si="30"/>
        <v>20</v>
      </c>
      <c r="V185" s="38">
        <v>3</v>
      </c>
      <c r="W185" s="37">
        <f t="shared" si="33"/>
        <v>15</v>
      </c>
    </row>
    <row r="186" spans="1:23">
      <c r="A186" s="11" t="s">
        <v>273</v>
      </c>
      <c r="B186" s="65">
        <f t="shared" si="32"/>
        <v>5</v>
      </c>
      <c r="C186" s="37"/>
      <c r="E186" s="38">
        <v>0</v>
      </c>
      <c r="F186" s="37">
        <f t="shared" si="24"/>
        <v>0</v>
      </c>
      <c r="G186" s="38">
        <v>0</v>
      </c>
      <c r="H186" s="37">
        <f t="shared" si="25"/>
        <v>0</v>
      </c>
      <c r="I186" s="38"/>
      <c r="J186" s="38">
        <v>1</v>
      </c>
      <c r="K186" s="37">
        <f t="shared" si="26"/>
        <v>20</v>
      </c>
      <c r="L186" s="38">
        <v>0</v>
      </c>
      <c r="M186" s="37">
        <f t="shared" si="27"/>
        <v>0</v>
      </c>
      <c r="N186" s="38"/>
      <c r="O186" s="38">
        <v>2</v>
      </c>
      <c r="P186" s="37">
        <f t="shared" si="28"/>
        <v>40</v>
      </c>
      <c r="Q186" s="38">
        <v>0</v>
      </c>
      <c r="R186" s="37">
        <f t="shared" si="29"/>
        <v>0</v>
      </c>
      <c r="S186" s="38"/>
      <c r="T186" s="38">
        <v>2</v>
      </c>
      <c r="U186" s="37">
        <f t="shared" si="30"/>
        <v>40</v>
      </c>
      <c r="V186" s="38">
        <v>0</v>
      </c>
      <c r="W186" s="37">
        <f t="shared" si="33"/>
        <v>0</v>
      </c>
    </row>
    <row r="187" spans="1:23">
      <c r="A187" s="11" t="s">
        <v>425</v>
      </c>
      <c r="B187" s="65">
        <f t="shared" si="32"/>
        <v>5</v>
      </c>
      <c r="C187" s="37"/>
      <c r="E187" s="38">
        <v>0</v>
      </c>
      <c r="F187" s="37">
        <f t="shared" si="24"/>
        <v>0</v>
      </c>
      <c r="G187" s="38">
        <v>0</v>
      </c>
      <c r="H187" s="37">
        <f t="shared" si="25"/>
        <v>0</v>
      </c>
      <c r="I187" s="38"/>
      <c r="J187" s="38">
        <v>1</v>
      </c>
      <c r="K187" s="37">
        <f t="shared" si="26"/>
        <v>20</v>
      </c>
      <c r="L187" s="38">
        <v>3</v>
      </c>
      <c r="M187" s="37">
        <f t="shared" si="27"/>
        <v>60</v>
      </c>
      <c r="N187" s="38"/>
      <c r="O187" s="38">
        <v>1</v>
      </c>
      <c r="P187" s="37">
        <f t="shared" si="28"/>
        <v>20</v>
      </c>
      <c r="Q187" s="38">
        <v>0</v>
      </c>
      <c r="R187" s="37">
        <f t="shared" si="29"/>
        <v>0</v>
      </c>
      <c r="S187" s="38"/>
      <c r="T187" s="38">
        <v>0</v>
      </c>
      <c r="U187" s="37">
        <f t="shared" si="30"/>
        <v>0</v>
      </c>
      <c r="V187" s="38">
        <v>0</v>
      </c>
      <c r="W187" s="37"/>
    </row>
    <row r="188" spans="1:23">
      <c r="C188" s="37"/>
      <c r="F188" s="37" t="str">
        <f t="shared" si="24"/>
        <v/>
      </c>
      <c r="H188" s="37" t="str">
        <f t="shared" si="25"/>
        <v/>
      </c>
      <c r="J188" s="65"/>
      <c r="K188" s="37" t="str">
        <f t="shared" si="26"/>
        <v/>
      </c>
      <c r="L188" s="65"/>
      <c r="M188" s="37" t="str">
        <f t="shared" si="27"/>
        <v/>
      </c>
      <c r="O188" s="65"/>
      <c r="P188" s="37" t="str">
        <f t="shared" si="28"/>
        <v/>
      </c>
      <c r="Q188" s="65"/>
      <c r="R188" s="37" t="str">
        <f t="shared" si="29"/>
        <v/>
      </c>
      <c r="T188" s="65"/>
      <c r="U188" s="37" t="str">
        <f t="shared" si="30"/>
        <v/>
      </c>
      <c r="V188" s="65"/>
      <c r="W188" s="37" t="str">
        <f t="shared" si="33"/>
        <v/>
      </c>
    </row>
    <row r="189" spans="1:23">
      <c r="A189" s="11" t="s">
        <v>275</v>
      </c>
      <c r="B189" s="65">
        <f t="shared" ref="B189:B214" si="34">IF(A189&lt;&gt;"",E189+G189+J189+L189+O189+Q189+T189+V189,"")</f>
        <v>11</v>
      </c>
      <c r="C189" s="37">
        <f t="shared" si="31"/>
        <v>0.54808171400099648</v>
      </c>
      <c r="E189" s="65">
        <f>SUM(E190:E191)</f>
        <v>0</v>
      </c>
      <c r="F189" s="37">
        <f t="shared" si="24"/>
        <v>0</v>
      </c>
      <c r="G189" s="65">
        <f>SUM(G190:G191)</f>
        <v>0</v>
      </c>
      <c r="H189" s="37">
        <f t="shared" si="25"/>
        <v>0</v>
      </c>
      <c r="J189" s="65">
        <f>SUM(J190:J191)</f>
        <v>0</v>
      </c>
      <c r="K189" s="37">
        <f t="shared" si="26"/>
        <v>0</v>
      </c>
      <c r="L189" s="65">
        <f>SUM(L190:L191)</f>
        <v>1</v>
      </c>
      <c r="M189" s="37">
        <f t="shared" si="27"/>
        <v>9.0909090909090917</v>
      </c>
      <c r="O189" s="65">
        <f>SUM(O190:O191)</f>
        <v>1</v>
      </c>
      <c r="P189" s="37">
        <f t="shared" si="28"/>
        <v>9.0909090909090917</v>
      </c>
      <c r="Q189" s="65">
        <f>SUM(Q190:Q191)</f>
        <v>2</v>
      </c>
      <c r="R189" s="37">
        <f t="shared" si="29"/>
        <v>18.181818181818183</v>
      </c>
      <c r="T189" s="65">
        <f>SUM(T190:T191)</f>
        <v>5</v>
      </c>
      <c r="U189" s="37">
        <f t="shared" si="30"/>
        <v>45.454545454545453</v>
      </c>
      <c r="V189" s="65">
        <f>SUM(V190:V191)</f>
        <v>2</v>
      </c>
      <c r="W189" s="37">
        <f t="shared" si="33"/>
        <v>18.181818181818183</v>
      </c>
    </row>
    <row r="190" spans="1:23">
      <c r="B190" s="65" t="str">
        <f t="shared" si="34"/>
        <v/>
      </c>
      <c r="C190" s="37" t="str">
        <f t="shared" si="31"/>
        <v/>
      </c>
      <c r="E190" s="65"/>
      <c r="F190" s="37" t="str">
        <f t="shared" si="24"/>
        <v/>
      </c>
      <c r="H190" s="37" t="str">
        <f t="shared" si="25"/>
        <v/>
      </c>
      <c r="J190" s="65"/>
      <c r="K190" s="37" t="str">
        <f t="shared" si="26"/>
        <v/>
      </c>
      <c r="L190" s="65"/>
      <c r="M190" s="37" t="str">
        <f t="shared" si="27"/>
        <v/>
      </c>
      <c r="O190" s="65"/>
      <c r="P190" s="37" t="str">
        <f t="shared" si="28"/>
        <v/>
      </c>
      <c r="Q190" s="65"/>
      <c r="R190" s="37" t="str">
        <f t="shared" si="29"/>
        <v/>
      </c>
      <c r="T190" s="65"/>
      <c r="U190" s="37" t="str">
        <f t="shared" si="30"/>
        <v/>
      </c>
      <c r="V190" s="65"/>
      <c r="W190" s="37" t="str">
        <f t="shared" si="33"/>
        <v/>
      </c>
    </row>
    <row r="191" spans="1:23">
      <c r="A191" s="11" t="s">
        <v>276</v>
      </c>
      <c r="B191" s="65">
        <f>IF(A191&lt;&gt;"",E191+G191+J191+L191+O191+Q191+T191+V191,"")</f>
        <v>11</v>
      </c>
      <c r="C191" s="37">
        <f t="shared" si="31"/>
        <v>0.54808171400099648</v>
      </c>
      <c r="E191" s="38">
        <v>0</v>
      </c>
      <c r="F191" s="37">
        <f t="shared" si="24"/>
        <v>0</v>
      </c>
      <c r="G191" s="38">
        <v>0</v>
      </c>
      <c r="H191" s="37">
        <f t="shared" si="25"/>
        <v>0</v>
      </c>
      <c r="I191" s="38"/>
      <c r="J191" s="38">
        <v>0</v>
      </c>
      <c r="K191" s="37">
        <f t="shared" si="26"/>
        <v>0</v>
      </c>
      <c r="L191" s="38">
        <v>1</v>
      </c>
      <c r="M191" s="37">
        <f t="shared" si="27"/>
        <v>9.0909090909090917</v>
      </c>
      <c r="N191" s="38"/>
      <c r="O191" s="38">
        <v>1</v>
      </c>
      <c r="P191" s="37">
        <f t="shared" si="28"/>
        <v>9.0909090909090917</v>
      </c>
      <c r="Q191" s="38">
        <v>2</v>
      </c>
      <c r="R191" s="37">
        <f t="shared" si="29"/>
        <v>18.181818181818183</v>
      </c>
      <c r="S191" s="38"/>
      <c r="T191" s="38">
        <v>5</v>
      </c>
      <c r="U191" s="37">
        <f t="shared" si="30"/>
        <v>45.454545454545453</v>
      </c>
      <c r="V191" s="38">
        <v>2</v>
      </c>
      <c r="W191" s="37">
        <f t="shared" si="33"/>
        <v>18.181818181818183</v>
      </c>
    </row>
    <row r="192" spans="1:23" ht="6.75" customHeight="1">
      <c r="B192" s="65" t="str">
        <f t="shared" si="34"/>
        <v/>
      </c>
      <c r="C192" s="37" t="str">
        <f t="shared" si="31"/>
        <v/>
      </c>
      <c r="E192" s="65"/>
      <c r="F192" s="37" t="str">
        <f t="shared" si="24"/>
        <v/>
      </c>
      <c r="H192" s="37" t="str">
        <f t="shared" si="25"/>
        <v/>
      </c>
      <c r="J192" s="65"/>
      <c r="K192" s="37" t="str">
        <f t="shared" si="26"/>
        <v/>
      </c>
      <c r="L192" s="65"/>
      <c r="M192" s="37" t="str">
        <f t="shared" si="27"/>
        <v/>
      </c>
      <c r="O192" s="65"/>
      <c r="P192" s="37" t="str">
        <f t="shared" si="28"/>
        <v/>
      </c>
      <c r="Q192" s="65"/>
      <c r="R192" s="37" t="str">
        <f t="shared" si="29"/>
        <v/>
      </c>
      <c r="T192" s="65"/>
      <c r="U192" s="37" t="str">
        <f t="shared" si="30"/>
        <v/>
      </c>
      <c r="V192" s="65"/>
      <c r="W192" s="37" t="str">
        <f t="shared" si="33"/>
        <v/>
      </c>
    </row>
    <row r="193" spans="1:23" s="128" customFormat="1">
      <c r="A193" s="16" t="s">
        <v>426</v>
      </c>
      <c r="B193" s="63">
        <f t="shared" si="34"/>
        <v>52</v>
      </c>
      <c r="C193" s="62">
        <f t="shared" si="31"/>
        <v>2.590931738913802</v>
      </c>
      <c r="D193" s="16"/>
      <c r="E193" s="63">
        <f>SUM(E195)</f>
        <v>2</v>
      </c>
      <c r="F193" s="62">
        <f t="shared" si="24"/>
        <v>3.8461538461538463</v>
      </c>
      <c r="G193" s="63">
        <f>SUM(G195)</f>
        <v>2</v>
      </c>
      <c r="H193" s="62">
        <f t="shared" si="25"/>
        <v>3.8461538461538463</v>
      </c>
      <c r="I193" s="16"/>
      <c r="J193" s="63">
        <f>SUM(J195)</f>
        <v>8</v>
      </c>
      <c r="K193" s="62">
        <f t="shared" si="26"/>
        <v>15.384615384615385</v>
      </c>
      <c r="L193" s="63">
        <f>SUM(L195)</f>
        <v>13</v>
      </c>
      <c r="M193" s="62">
        <f t="shared" si="27"/>
        <v>25</v>
      </c>
      <c r="N193" s="16"/>
      <c r="O193" s="63">
        <f>SUM(O195)</f>
        <v>7</v>
      </c>
      <c r="P193" s="62">
        <f t="shared" si="28"/>
        <v>13.461538461538462</v>
      </c>
      <c r="Q193" s="63">
        <f>SUM(Q195)</f>
        <v>15</v>
      </c>
      <c r="R193" s="62">
        <f t="shared" si="29"/>
        <v>28.846153846153843</v>
      </c>
      <c r="S193" s="16"/>
      <c r="T193" s="63">
        <f>SUM(T195)</f>
        <v>0</v>
      </c>
      <c r="U193" s="62">
        <f t="shared" si="30"/>
        <v>0</v>
      </c>
      <c r="V193" s="63">
        <f>SUM(V195)</f>
        <v>5</v>
      </c>
      <c r="W193" s="62">
        <f t="shared" si="33"/>
        <v>9.6153846153846168</v>
      </c>
    </row>
    <row r="194" spans="1:23" ht="6.75" customHeight="1">
      <c r="B194" s="65" t="str">
        <f t="shared" si="34"/>
        <v/>
      </c>
      <c r="C194" s="37" t="str">
        <f t="shared" si="31"/>
        <v/>
      </c>
      <c r="E194" s="65"/>
      <c r="F194" s="37" t="str">
        <f t="shared" si="24"/>
        <v/>
      </c>
      <c r="H194" s="37" t="str">
        <f t="shared" si="25"/>
        <v/>
      </c>
      <c r="J194" s="65"/>
      <c r="K194" s="37" t="str">
        <f t="shared" si="26"/>
        <v/>
      </c>
      <c r="L194" s="65"/>
      <c r="M194" s="37" t="str">
        <f t="shared" si="27"/>
        <v/>
      </c>
      <c r="O194" s="65"/>
      <c r="P194" s="37" t="str">
        <f t="shared" si="28"/>
        <v/>
      </c>
      <c r="Q194" s="65"/>
      <c r="R194" s="37" t="str">
        <f t="shared" si="29"/>
        <v/>
      </c>
      <c r="T194" s="65"/>
      <c r="U194" s="37" t="str">
        <f t="shared" si="30"/>
        <v/>
      </c>
      <c r="V194" s="65"/>
      <c r="W194" s="37" t="str">
        <f t="shared" si="33"/>
        <v/>
      </c>
    </row>
    <row r="195" spans="1:23">
      <c r="A195" s="11" t="s">
        <v>427</v>
      </c>
      <c r="B195" s="65">
        <f t="shared" si="34"/>
        <v>52</v>
      </c>
      <c r="C195" s="37">
        <f t="shared" si="31"/>
        <v>2.590931738913802</v>
      </c>
      <c r="E195" s="36">
        <f>SUM(E196:E206)</f>
        <v>2</v>
      </c>
      <c r="F195" s="37">
        <f t="shared" si="24"/>
        <v>3.8461538461538463</v>
      </c>
      <c r="G195" s="36">
        <f>SUM(G196:G206)</f>
        <v>2</v>
      </c>
      <c r="H195" s="37">
        <f t="shared" si="25"/>
        <v>3.8461538461538463</v>
      </c>
      <c r="I195" s="36">
        <f>SUM(I196:I206)</f>
        <v>0</v>
      </c>
      <c r="J195" s="36">
        <f>SUM(J196:J206)</f>
        <v>8</v>
      </c>
      <c r="K195" s="37">
        <f t="shared" si="26"/>
        <v>15.384615384615385</v>
      </c>
      <c r="L195" s="36">
        <f>SUM(L196:L206)</f>
        <v>13</v>
      </c>
      <c r="M195" s="37">
        <f t="shared" si="27"/>
        <v>25</v>
      </c>
      <c r="N195" s="36">
        <f>SUM(N196:N206)</f>
        <v>0</v>
      </c>
      <c r="O195" s="36">
        <f>SUM(O196:O206)</f>
        <v>7</v>
      </c>
      <c r="P195" s="37">
        <f t="shared" si="28"/>
        <v>13.461538461538462</v>
      </c>
      <c r="Q195" s="36">
        <f>SUM(Q196:Q206)</f>
        <v>15</v>
      </c>
      <c r="R195" s="37">
        <f t="shared" si="29"/>
        <v>28.846153846153843</v>
      </c>
      <c r="S195" s="36">
        <f>SUM(S196:S206)</f>
        <v>0</v>
      </c>
      <c r="T195" s="36">
        <f>SUM(T196:T206)</f>
        <v>0</v>
      </c>
      <c r="U195" s="37">
        <f t="shared" si="30"/>
        <v>0</v>
      </c>
      <c r="V195" s="36">
        <f>SUM(V196:V206)</f>
        <v>5</v>
      </c>
      <c r="W195" s="37">
        <f t="shared" si="33"/>
        <v>9.6153846153846168</v>
      </c>
    </row>
    <row r="196" spans="1:23">
      <c r="A196" s="11" t="s">
        <v>428</v>
      </c>
      <c r="B196" s="65">
        <f t="shared" si="34"/>
        <v>4</v>
      </c>
      <c r="C196" s="37">
        <f>IF(A196&lt;&gt;0,B196/$B$13*100,"")</f>
        <v>0.1993024414549078</v>
      </c>
      <c r="E196" s="38">
        <v>0</v>
      </c>
      <c r="F196" s="37">
        <f t="shared" si="24"/>
        <v>0</v>
      </c>
      <c r="G196" s="38">
        <v>0</v>
      </c>
      <c r="H196" s="37">
        <f t="shared" si="25"/>
        <v>0</v>
      </c>
      <c r="I196" s="38"/>
      <c r="J196" s="38">
        <v>1</v>
      </c>
      <c r="K196" s="37">
        <f t="shared" si="26"/>
        <v>25</v>
      </c>
      <c r="L196" s="38">
        <v>0</v>
      </c>
      <c r="M196" s="37">
        <f t="shared" si="27"/>
        <v>0</v>
      </c>
      <c r="N196" s="38"/>
      <c r="O196" s="38">
        <v>0</v>
      </c>
      <c r="P196" s="37">
        <f t="shared" si="28"/>
        <v>0</v>
      </c>
      <c r="Q196" s="38">
        <v>1</v>
      </c>
      <c r="R196" s="37">
        <f t="shared" si="29"/>
        <v>25</v>
      </c>
      <c r="S196" s="38"/>
      <c r="T196" s="38">
        <v>0</v>
      </c>
      <c r="U196" s="37">
        <f t="shared" si="30"/>
        <v>0</v>
      </c>
      <c r="V196" s="38">
        <v>2</v>
      </c>
      <c r="W196" s="37">
        <f t="shared" si="33"/>
        <v>50</v>
      </c>
    </row>
    <row r="197" spans="1:23">
      <c r="A197" s="11" t="s">
        <v>429</v>
      </c>
      <c r="B197" s="65">
        <f t="shared" si="34"/>
        <v>18</v>
      </c>
      <c r="C197" s="37">
        <f t="shared" ref="C197:C214" si="35">IF(A197&lt;&gt;0,B197/$B$13*100,"")</f>
        <v>0.89686098654708524</v>
      </c>
      <c r="E197" s="38">
        <v>1</v>
      </c>
      <c r="F197" s="37">
        <f t="shared" si="24"/>
        <v>5.5555555555555554</v>
      </c>
      <c r="G197" s="38">
        <v>0</v>
      </c>
      <c r="H197" s="37">
        <f t="shared" si="25"/>
        <v>0</v>
      </c>
      <c r="I197" s="38"/>
      <c r="J197" s="38">
        <v>4</v>
      </c>
      <c r="K197" s="37">
        <f t="shared" si="26"/>
        <v>22.222222222222221</v>
      </c>
      <c r="L197" s="38">
        <v>5</v>
      </c>
      <c r="M197" s="37">
        <f t="shared" si="27"/>
        <v>27.777777777777779</v>
      </c>
      <c r="N197" s="38"/>
      <c r="O197" s="38">
        <v>3</v>
      </c>
      <c r="P197" s="37">
        <f t="shared" si="28"/>
        <v>16.666666666666664</v>
      </c>
      <c r="Q197" s="38">
        <v>5</v>
      </c>
      <c r="R197" s="37">
        <f t="shared" si="29"/>
        <v>27.777777777777779</v>
      </c>
      <c r="S197" s="38"/>
      <c r="T197" s="38">
        <v>0</v>
      </c>
      <c r="U197" s="37">
        <f t="shared" si="30"/>
        <v>0</v>
      </c>
      <c r="V197" s="38">
        <v>0</v>
      </c>
      <c r="W197" s="37">
        <f t="shared" si="33"/>
        <v>0</v>
      </c>
    </row>
    <row r="198" spans="1:23">
      <c r="A198" s="11" t="s">
        <v>278</v>
      </c>
      <c r="B198" s="65">
        <f t="shared" si="34"/>
        <v>14</v>
      </c>
      <c r="C198" s="37">
        <f t="shared" si="35"/>
        <v>0.69755854509217741</v>
      </c>
      <c r="E198" s="38">
        <v>1</v>
      </c>
      <c r="F198" s="37">
        <f t="shared" si="24"/>
        <v>7.1428571428571423</v>
      </c>
      <c r="G198" s="38">
        <v>2</v>
      </c>
      <c r="H198" s="37">
        <f t="shared" si="25"/>
        <v>14.285714285714285</v>
      </c>
      <c r="I198" s="38"/>
      <c r="J198" s="38">
        <v>1</v>
      </c>
      <c r="K198" s="37">
        <f t="shared" si="26"/>
        <v>7.1428571428571423</v>
      </c>
      <c r="L198" s="38">
        <v>2</v>
      </c>
      <c r="M198" s="37">
        <f t="shared" si="27"/>
        <v>14.285714285714285</v>
      </c>
      <c r="N198" s="38"/>
      <c r="O198" s="38">
        <v>3</v>
      </c>
      <c r="P198" s="37">
        <f t="shared" si="28"/>
        <v>21.428571428571427</v>
      </c>
      <c r="Q198" s="38">
        <v>3</v>
      </c>
      <c r="R198" s="37">
        <f t="shared" si="29"/>
        <v>21.428571428571427</v>
      </c>
      <c r="S198" s="38"/>
      <c r="T198" s="38">
        <v>0</v>
      </c>
      <c r="U198" s="37">
        <f t="shared" si="30"/>
        <v>0</v>
      </c>
      <c r="V198" s="38">
        <v>2</v>
      </c>
      <c r="W198" s="37">
        <f t="shared" si="33"/>
        <v>14.285714285714285</v>
      </c>
    </row>
    <row r="199" spans="1:23">
      <c r="A199" s="11" t="s">
        <v>430</v>
      </c>
      <c r="B199" s="65">
        <f t="shared" si="34"/>
        <v>6</v>
      </c>
      <c r="C199" s="37">
        <f t="shared" si="35"/>
        <v>0.29895366218236175</v>
      </c>
      <c r="E199" s="38">
        <v>0</v>
      </c>
      <c r="F199" s="37">
        <f t="shared" ref="F199:F214" si="36">IF($A199&lt;&gt;"",E199/$B199*100,"")</f>
        <v>0</v>
      </c>
      <c r="G199" s="38">
        <v>0</v>
      </c>
      <c r="H199" s="37">
        <f t="shared" ref="H199:H214" si="37">IF($A199&lt;&gt;"",G199/$B199*100,"")</f>
        <v>0</v>
      </c>
      <c r="I199" s="38"/>
      <c r="J199" s="38">
        <v>0</v>
      </c>
      <c r="K199" s="37">
        <f t="shared" ref="K199:K214" si="38">IF($A199&lt;&gt;"",J199/$B199*100,"")</f>
        <v>0</v>
      </c>
      <c r="L199" s="38">
        <v>2</v>
      </c>
      <c r="M199" s="37">
        <f t="shared" ref="M199:M214" si="39">IF($A199&lt;&gt;"",L199/$B199*100,"")</f>
        <v>33.333333333333329</v>
      </c>
      <c r="N199" s="38"/>
      <c r="O199" s="38">
        <v>1</v>
      </c>
      <c r="P199" s="37">
        <f t="shared" ref="P199:P214" si="40">IF($A199&lt;&gt;"",O199/$B199*100,"")</f>
        <v>16.666666666666664</v>
      </c>
      <c r="Q199" s="38">
        <v>2</v>
      </c>
      <c r="R199" s="37">
        <f t="shared" ref="R199:R214" si="41">IF($A199&lt;&gt;"",Q199/$B199*100,"")</f>
        <v>33.333333333333329</v>
      </c>
      <c r="S199" s="38"/>
      <c r="T199" s="38">
        <v>0</v>
      </c>
      <c r="U199" s="37">
        <f t="shared" ref="U199:U214" si="42">IF($A199&lt;&gt;"",T199/$B199*100,"")</f>
        <v>0</v>
      </c>
      <c r="V199" s="38">
        <v>1</v>
      </c>
      <c r="W199" s="37">
        <f t="shared" si="33"/>
        <v>16.666666666666664</v>
      </c>
    </row>
    <row r="200" spans="1:23" hidden="1">
      <c r="A200" s="11" t="s">
        <v>431</v>
      </c>
      <c r="B200" s="65">
        <f t="shared" si="34"/>
        <v>0</v>
      </c>
      <c r="C200" s="37">
        <f t="shared" si="35"/>
        <v>0</v>
      </c>
      <c r="E200" s="38"/>
      <c r="F200" s="37" t="e">
        <f t="shared" si="36"/>
        <v>#DIV/0!</v>
      </c>
      <c r="G200" s="38"/>
      <c r="H200" s="37" t="e">
        <f t="shared" si="37"/>
        <v>#DIV/0!</v>
      </c>
      <c r="I200" s="38"/>
      <c r="J200" s="38"/>
      <c r="K200" s="37" t="e">
        <f t="shared" si="38"/>
        <v>#DIV/0!</v>
      </c>
      <c r="L200" s="38"/>
      <c r="M200" s="37" t="e">
        <f t="shared" si="39"/>
        <v>#DIV/0!</v>
      </c>
      <c r="N200" s="38"/>
      <c r="O200" s="38"/>
      <c r="P200" s="37" t="e">
        <f t="shared" si="40"/>
        <v>#DIV/0!</v>
      </c>
      <c r="Q200" s="38"/>
      <c r="R200" s="37" t="e">
        <f t="shared" si="41"/>
        <v>#DIV/0!</v>
      </c>
      <c r="S200" s="38"/>
      <c r="T200" s="38"/>
      <c r="U200" s="37" t="e">
        <f t="shared" si="42"/>
        <v>#DIV/0!</v>
      </c>
      <c r="V200" s="38"/>
      <c r="W200" s="37" t="e">
        <f t="shared" si="33"/>
        <v>#DIV/0!</v>
      </c>
    </row>
    <row r="201" spans="1:23">
      <c r="A201" s="11" t="s">
        <v>432</v>
      </c>
      <c r="B201" s="65">
        <f t="shared" si="34"/>
        <v>2</v>
      </c>
      <c r="C201" s="37">
        <f t="shared" si="35"/>
        <v>9.9651220727453901E-2</v>
      </c>
      <c r="E201" s="38">
        <v>0</v>
      </c>
      <c r="F201" s="37">
        <f t="shared" si="36"/>
        <v>0</v>
      </c>
      <c r="G201" s="38">
        <v>0</v>
      </c>
      <c r="H201" s="37">
        <f t="shared" si="37"/>
        <v>0</v>
      </c>
      <c r="I201" s="38"/>
      <c r="J201" s="38">
        <v>0</v>
      </c>
      <c r="K201" s="37">
        <f t="shared" si="38"/>
        <v>0</v>
      </c>
      <c r="L201" s="38">
        <v>1</v>
      </c>
      <c r="M201" s="37">
        <f t="shared" si="39"/>
        <v>50</v>
      </c>
      <c r="N201" s="38"/>
      <c r="O201" s="38">
        <v>0</v>
      </c>
      <c r="P201" s="37">
        <f t="shared" si="40"/>
        <v>0</v>
      </c>
      <c r="Q201" s="38">
        <v>1</v>
      </c>
      <c r="R201" s="37">
        <f t="shared" si="41"/>
        <v>50</v>
      </c>
      <c r="S201" s="38"/>
      <c r="T201" s="38">
        <v>0</v>
      </c>
      <c r="U201" s="37">
        <f t="shared" si="42"/>
        <v>0</v>
      </c>
      <c r="V201" s="38">
        <v>0</v>
      </c>
      <c r="W201" s="37">
        <f t="shared" si="33"/>
        <v>0</v>
      </c>
    </row>
    <row r="202" spans="1:23">
      <c r="A202" s="11" t="s">
        <v>221</v>
      </c>
      <c r="B202" s="65">
        <f t="shared" si="34"/>
        <v>1</v>
      </c>
      <c r="C202" s="37">
        <f t="shared" si="35"/>
        <v>4.9825610363726951E-2</v>
      </c>
      <c r="E202" s="38">
        <v>0</v>
      </c>
      <c r="F202" s="37">
        <f t="shared" si="36"/>
        <v>0</v>
      </c>
      <c r="G202" s="38">
        <v>0</v>
      </c>
      <c r="H202" s="37">
        <f t="shared" si="37"/>
        <v>0</v>
      </c>
      <c r="I202" s="38"/>
      <c r="J202" s="38">
        <v>1</v>
      </c>
      <c r="K202" s="37">
        <f t="shared" si="38"/>
        <v>100</v>
      </c>
      <c r="L202" s="38">
        <v>0</v>
      </c>
      <c r="M202" s="37">
        <f t="shared" si="39"/>
        <v>0</v>
      </c>
      <c r="N202" s="38"/>
      <c r="O202" s="38">
        <v>0</v>
      </c>
      <c r="P202" s="37">
        <f t="shared" si="40"/>
        <v>0</v>
      </c>
      <c r="Q202" s="38">
        <v>0</v>
      </c>
      <c r="R202" s="37">
        <f t="shared" si="41"/>
        <v>0</v>
      </c>
      <c r="S202" s="38"/>
      <c r="T202" s="38">
        <v>0</v>
      </c>
      <c r="U202" s="37">
        <f t="shared" si="42"/>
        <v>0</v>
      </c>
      <c r="V202" s="38">
        <v>0</v>
      </c>
      <c r="W202" s="37">
        <f t="shared" si="33"/>
        <v>0</v>
      </c>
    </row>
    <row r="203" spans="1:23">
      <c r="A203" s="11" t="s">
        <v>280</v>
      </c>
      <c r="B203" s="65">
        <f t="shared" si="34"/>
        <v>3</v>
      </c>
      <c r="C203" s="37">
        <f t="shared" si="35"/>
        <v>0.14947683109118087</v>
      </c>
      <c r="E203" s="38">
        <v>0</v>
      </c>
      <c r="F203" s="37">
        <f t="shared" si="36"/>
        <v>0</v>
      </c>
      <c r="G203" s="38">
        <v>0</v>
      </c>
      <c r="H203" s="37">
        <f t="shared" si="37"/>
        <v>0</v>
      </c>
      <c r="I203" s="38"/>
      <c r="J203" s="38">
        <v>0</v>
      </c>
      <c r="K203" s="37">
        <f t="shared" si="38"/>
        <v>0</v>
      </c>
      <c r="L203" s="38">
        <v>2</v>
      </c>
      <c r="M203" s="37">
        <f t="shared" si="39"/>
        <v>66.666666666666657</v>
      </c>
      <c r="N203" s="38"/>
      <c r="O203" s="38">
        <v>0</v>
      </c>
      <c r="P203" s="37">
        <f t="shared" si="40"/>
        <v>0</v>
      </c>
      <c r="Q203" s="38">
        <v>1</v>
      </c>
      <c r="R203" s="37">
        <f t="shared" si="41"/>
        <v>33.333333333333329</v>
      </c>
      <c r="S203" s="38"/>
      <c r="T203" s="38">
        <v>0</v>
      </c>
      <c r="U203" s="37">
        <f t="shared" si="42"/>
        <v>0</v>
      </c>
      <c r="V203" s="38">
        <v>0</v>
      </c>
      <c r="W203" s="37">
        <f t="shared" si="33"/>
        <v>0</v>
      </c>
    </row>
    <row r="204" spans="1:23">
      <c r="A204" s="11" t="s">
        <v>433</v>
      </c>
      <c r="B204" s="65">
        <f t="shared" si="34"/>
        <v>1</v>
      </c>
      <c r="C204" s="37">
        <f t="shared" si="35"/>
        <v>4.9825610363726951E-2</v>
      </c>
      <c r="E204" s="38">
        <v>0</v>
      </c>
      <c r="F204" s="37">
        <f t="shared" si="36"/>
        <v>0</v>
      </c>
      <c r="G204" s="38">
        <v>0</v>
      </c>
      <c r="H204" s="37">
        <f t="shared" si="37"/>
        <v>0</v>
      </c>
      <c r="I204" s="38"/>
      <c r="J204" s="38">
        <v>0</v>
      </c>
      <c r="K204" s="37">
        <f t="shared" si="38"/>
        <v>0</v>
      </c>
      <c r="L204" s="38">
        <v>0</v>
      </c>
      <c r="M204" s="37">
        <f t="shared" si="39"/>
        <v>0</v>
      </c>
      <c r="N204" s="38"/>
      <c r="O204" s="38">
        <v>0</v>
      </c>
      <c r="P204" s="37">
        <f t="shared" si="40"/>
        <v>0</v>
      </c>
      <c r="Q204" s="38">
        <v>1</v>
      </c>
      <c r="R204" s="37">
        <f t="shared" si="41"/>
        <v>100</v>
      </c>
      <c r="S204" s="38"/>
      <c r="T204" s="38">
        <v>0</v>
      </c>
      <c r="U204" s="37">
        <f t="shared" si="42"/>
        <v>0</v>
      </c>
      <c r="V204" s="38">
        <v>0</v>
      </c>
      <c r="W204" s="37">
        <f t="shared" si="33"/>
        <v>0</v>
      </c>
    </row>
    <row r="205" spans="1:23">
      <c r="A205" s="11" t="s">
        <v>434</v>
      </c>
      <c r="B205" s="65">
        <f t="shared" si="34"/>
        <v>2</v>
      </c>
      <c r="C205" s="37">
        <f t="shared" si="35"/>
        <v>9.9651220727453901E-2</v>
      </c>
      <c r="E205" s="38"/>
      <c r="F205" s="37">
        <f t="shared" si="36"/>
        <v>0</v>
      </c>
      <c r="G205" s="38"/>
      <c r="H205" s="37">
        <f t="shared" si="37"/>
        <v>0</v>
      </c>
      <c r="I205" s="38"/>
      <c r="J205" s="38">
        <v>1</v>
      </c>
      <c r="K205" s="37">
        <f t="shared" si="38"/>
        <v>50</v>
      </c>
      <c r="L205" s="38">
        <v>1</v>
      </c>
      <c r="M205" s="37">
        <f t="shared" si="39"/>
        <v>50</v>
      </c>
      <c r="N205" s="38"/>
      <c r="O205" s="38"/>
      <c r="P205" s="37">
        <f t="shared" si="40"/>
        <v>0</v>
      </c>
      <c r="Q205" s="38"/>
      <c r="R205" s="37">
        <f t="shared" si="41"/>
        <v>0</v>
      </c>
      <c r="S205" s="38"/>
      <c r="T205" s="38"/>
      <c r="U205" s="37">
        <f t="shared" si="42"/>
        <v>0</v>
      </c>
      <c r="V205" s="38"/>
      <c r="W205" s="37"/>
    </row>
    <row r="206" spans="1:23">
      <c r="A206" s="11" t="s">
        <v>435</v>
      </c>
      <c r="B206" s="65">
        <f t="shared" si="34"/>
        <v>1</v>
      </c>
      <c r="C206" s="37">
        <f t="shared" si="35"/>
        <v>4.9825610363726951E-2</v>
      </c>
      <c r="E206" s="38">
        <v>0</v>
      </c>
      <c r="F206" s="37">
        <f t="shared" si="36"/>
        <v>0</v>
      </c>
      <c r="G206" s="38">
        <v>0</v>
      </c>
      <c r="H206" s="37">
        <f t="shared" si="37"/>
        <v>0</v>
      </c>
      <c r="I206" s="38"/>
      <c r="J206" s="38">
        <v>0</v>
      </c>
      <c r="K206" s="37">
        <f t="shared" si="38"/>
        <v>0</v>
      </c>
      <c r="L206" s="38">
        <v>0</v>
      </c>
      <c r="M206" s="37">
        <f t="shared" si="39"/>
        <v>0</v>
      </c>
      <c r="N206" s="38"/>
      <c r="O206" s="38">
        <v>0</v>
      </c>
      <c r="P206" s="37">
        <f t="shared" si="40"/>
        <v>0</v>
      </c>
      <c r="Q206" s="38">
        <v>1</v>
      </c>
      <c r="R206" s="37">
        <f t="shared" si="41"/>
        <v>100</v>
      </c>
      <c r="S206" s="38"/>
      <c r="T206" s="38">
        <v>0</v>
      </c>
      <c r="U206" s="37">
        <f t="shared" si="42"/>
        <v>0</v>
      </c>
      <c r="V206" s="38">
        <v>0</v>
      </c>
      <c r="W206" s="37">
        <f t="shared" si="33"/>
        <v>0</v>
      </c>
    </row>
    <row r="207" spans="1:23" ht="9" customHeight="1">
      <c r="A207" s="11" t="s">
        <v>281</v>
      </c>
      <c r="C207" s="37"/>
      <c r="E207" s="65"/>
      <c r="F207" s="37"/>
      <c r="J207" s="65"/>
      <c r="K207" s="37"/>
      <c r="L207" s="65"/>
      <c r="O207" s="65"/>
      <c r="P207" s="37"/>
      <c r="Q207" s="65"/>
      <c r="R207" s="37"/>
      <c r="T207" s="65"/>
      <c r="U207" s="37"/>
      <c r="V207" s="65"/>
      <c r="W207" s="37"/>
    </row>
    <row r="208" spans="1:23" s="128" customFormat="1">
      <c r="A208" s="16" t="s">
        <v>436</v>
      </c>
      <c r="B208" s="63">
        <f t="shared" si="34"/>
        <v>189</v>
      </c>
      <c r="C208" s="62">
        <f t="shared" si="35"/>
        <v>9.4170403587443943</v>
      </c>
      <c r="D208" s="62"/>
      <c r="E208" s="63">
        <f>SUM(E209:E214)</f>
        <v>8</v>
      </c>
      <c r="F208" s="62">
        <f t="shared" si="36"/>
        <v>4.2328042328042326</v>
      </c>
      <c r="G208" s="63">
        <f>SUM(G209:G214)</f>
        <v>2</v>
      </c>
      <c r="H208" s="62">
        <f t="shared" si="37"/>
        <v>1.0582010582010581</v>
      </c>
      <c r="I208" s="62"/>
      <c r="J208" s="63">
        <f>SUM(J209:J214)</f>
        <v>23</v>
      </c>
      <c r="K208" s="62">
        <f t="shared" si="38"/>
        <v>12.169312169312169</v>
      </c>
      <c r="L208" s="63">
        <f>SUM(L209:L214)</f>
        <v>39</v>
      </c>
      <c r="M208" s="62">
        <f t="shared" si="39"/>
        <v>20.634920634920633</v>
      </c>
      <c r="N208" s="62"/>
      <c r="O208" s="63">
        <f>SUM(O209:O214)</f>
        <v>45</v>
      </c>
      <c r="P208" s="62">
        <f t="shared" si="40"/>
        <v>23.809523809523807</v>
      </c>
      <c r="Q208" s="63">
        <f>SUM(Q209:Q214)</f>
        <v>32</v>
      </c>
      <c r="R208" s="62">
        <f t="shared" si="41"/>
        <v>16.93121693121693</v>
      </c>
      <c r="S208" s="62"/>
      <c r="T208" s="63">
        <f>SUM(T209:T214)</f>
        <v>27</v>
      </c>
      <c r="U208" s="62">
        <f t="shared" si="42"/>
        <v>14.285714285714285</v>
      </c>
      <c r="V208" s="63">
        <f>SUM(V209:V214)</f>
        <v>13</v>
      </c>
      <c r="W208" s="62">
        <f t="shared" si="33"/>
        <v>6.8783068783068781</v>
      </c>
    </row>
    <row r="209" spans="1:24">
      <c r="A209" s="11" t="s">
        <v>283</v>
      </c>
      <c r="B209" s="65">
        <f t="shared" si="34"/>
        <v>64</v>
      </c>
      <c r="C209" s="37">
        <f t="shared" si="35"/>
        <v>3.1888390632785248</v>
      </c>
      <c r="D209" s="37"/>
      <c r="E209" s="38">
        <v>2</v>
      </c>
      <c r="F209" s="37">
        <f t="shared" si="36"/>
        <v>3.125</v>
      </c>
      <c r="G209" s="38">
        <v>1</v>
      </c>
      <c r="H209" s="37">
        <f t="shared" si="37"/>
        <v>1.5625</v>
      </c>
      <c r="I209" s="38"/>
      <c r="J209" s="38">
        <v>2</v>
      </c>
      <c r="K209" s="37">
        <f t="shared" si="38"/>
        <v>3.125</v>
      </c>
      <c r="L209" s="38">
        <v>16</v>
      </c>
      <c r="M209" s="37">
        <f t="shared" si="39"/>
        <v>25</v>
      </c>
      <c r="N209" s="38"/>
      <c r="O209" s="38">
        <v>18</v>
      </c>
      <c r="P209" s="37">
        <f t="shared" si="40"/>
        <v>28.125</v>
      </c>
      <c r="Q209" s="38">
        <v>9</v>
      </c>
      <c r="R209" s="37">
        <f t="shared" si="41"/>
        <v>14.0625</v>
      </c>
      <c r="S209" s="38"/>
      <c r="T209" s="38">
        <v>12</v>
      </c>
      <c r="U209" s="37">
        <f t="shared" si="42"/>
        <v>18.75</v>
      </c>
      <c r="V209" s="38">
        <v>4</v>
      </c>
      <c r="W209" s="37">
        <f t="shared" si="33"/>
        <v>6.25</v>
      </c>
    </row>
    <row r="210" spans="1:24">
      <c r="A210" s="11" t="s">
        <v>284</v>
      </c>
      <c r="B210" s="65">
        <f t="shared" si="34"/>
        <v>26</v>
      </c>
      <c r="C210" s="37">
        <f t="shared" si="35"/>
        <v>1.295465869456901</v>
      </c>
      <c r="D210" s="37"/>
      <c r="E210" s="38">
        <v>3</v>
      </c>
      <c r="F210" s="37">
        <f t="shared" si="36"/>
        <v>11.538461538461538</v>
      </c>
      <c r="G210" s="38">
        <v>0</v>
      </c>
      <c r="H210" s="37">
        <f t="shared" si="37"/>
        <v>0</v>
      </c>
      <c r="I210" s="38"/>
      <c r="J210" s="38">
        <v>6</v>
      </c>
      <c r="K210" s="37">
        <f t="shared" si="38"/>
        <v>23.076923076923077</v>
      </c>
      <c r="L210" s="38">
        <v>4</v>
      </c>
      <c r="M210" s="37">
        <f t="shared" si="39"/>
        <v>15.384615384615385</v>
      </c>
      <c r="N210" s="38"/>
      <c r="O210" s="38">
        <v>7</v>
      </c>
      <c r="P210" s="37">
        <f t="shared" si="40"/>
        <v>26.923076923076923</v>
      </c>
      <c r="Q210" s="38">
        <v>3</v>
      </c>
      <c r="R210" s="37">
        <f t="shared" si="41"/>
        <v>11.538461538461538</v>
      </c>
      <c r="S210" s="38"/>
      <c r="T210" s="38">
        <v>1</v>
      </c>
      <c r="U210" s="37">
        <f t="shared" si="42"/>
        <v>3.8461538461538463</v>
      </c>
      <c r="V210" s="38">
        <v>2</v>
      </c>
      <c r="W210" s="37">
        <f t="shared" si="33"/>
        <v>7.6923076923076925</v>
      </c>
    </row>
    <row r="211" spans="1:24">
      <c r="A211" s="11" t="s">
        <v>285</v>
      </c>
      <c r="B211" s="65">
        <f t="shared" si="34"/>
        <v>36</v>
      </c>
      <c r="C211" s="37">
        <f t="shared" si="35"/>
        <v>1.7937219730941705</v>
      </c>
      <c r="D211" s="37"/>
      <c r="E211" s="38">
        <v>3</v>
      </c>
      <c r="F211" s="37">
        <f t="shared" si="36"/>
        <v>8.3333333333333321</v>
      </c>
      <c r="G211" s="38">
        <v>0</v>
      </c>
      <c r="H211" s="37">
        <f t="shared" si="37"/>
        <v>0</v>
      </c>
      <c r="I211" s="38"/>
      <c r="J211" s="38">
        <v>4</v>
      </c>
      <c r="K211" s="37">
        <f t="shared" si="38"/>
        <v>11.111111111111111</v>
      </c>
      <c r="L211" s="38">
        <v>7</v>
      </c>
      <c r="M211" s="37">
        <f t="shared" si="39"/>
        <v>19.444444444444446</v>
      </c>
      <c r="N211" s="38"/>
      <c r="O211" s="38">
        <v>9</v>
      </c>
      <c r="P211" s="37">
        <f t="shared" si="40"/>
        <v>25</v>
      </c>
      <c r="Q211" s="38">
        <v>10</v>
      </c>
      <c r="R211" s="37">
        <f t="shared" si="41"/>
        <v>27.777777777777779</v>
      </c>
      <c r="S211" s="38"/>
      <c r="T211" s="38">
        <v>3</v>
      </c>
      <c r="U211" s="37">
        <f t="shared" si="42"/>
        <v>8.3333333333333321</v>
      </c>
      <c r="V211" s="38">
        <v>0</v>
      </c>
      <c r="W211" s="37">
        <f t="shared" si="33"/>
        <v>0</v>
      </c>
    </row>
    <row r="212" spans="1:24">
      <c r="A212" s="11" t="s">
        <v>286</v>
      </c>
      <c r="B212" s="65">
        <f t="shared" si="34"/>
        <v>22</v>
      </c>
      <c r="C212" s="37">
        <f t="shared" si="35"/>
        <v>1.096163428001993</v>
      </c>
      <c r="D212" s="37"/>
      <c r="E212" s="38">
        <v>0</v>
      </c>
      <c r="F212" s="37">
        <f t="shared" si="36"/>
        <v>0</v>
      </c>
      <c r="G212" s="38">
        <v>0</v>
      </c>
      <c r="H212" s="37">
        <f t="shared" si="37"/>
        <v>0</v>
      </c>
      <c r="I212" s="38"/>
      <c r="J212" s="38">
        <v>4</v>
      </c>
      <c r="K212" s="37">
        <f t="shared" si="38"/>
        <v>18.181818181818183</v>
      </c>
      <c r="L212" s="38">
        <v>4</v>
      </c>
      <c r="M212" s="37">
        <f t="shared" si="39"/>
        <v>18.181818181818183</v>
      </c>
      <c r="N212" s="38"/>
      <c r="O212" s="38">
        <v>7</v>
      </c>
      <c r="P212" s="37">
        <f t="shared" si="40"/>
        <v>31.818181818181817</v>
      </c>
      <c r="Q212" s="38">
        <v>3</v>
      </c>
      <c r="R212" s="37">
        <f t="shared" si="41"/>
        <v>13.636363636363635</v>
      </c>
      <c r="S212" s="38"/>
      <c r="T212" s="38">
        <v>3</v>
      </c>
      <c r="U212" s="37">
        <f t="shared" si="42"/>
        <v>13.636363636363635</v>
      </c>
      <c r="V212" s="38">
        <v>1</v>
      </c>
      <c r="W212" s="37">
        <f t="shared" si="33"/>
        <v>4.5454545454545459</v>
      </c>
    </row>
    <row r="213" spans="1:24">
      <c r="A213" s="11" t="s">
        <v>287</v>
      </c>
      <c r="B213" s="65">
        <f t="shared" si="34"/>
        <v>23</v>
      </c>
      <c r="C213" s="37">
        <f t="shared" si="35"/>
        <v>1.1459890383657201</v>
      </c>
      <c r="D213" s="37"/>
      <c r="E213" s="38">
        <v>0</v>
      </c>
      <c r="F213" s="37">
        <f t="shared" si="36"/>
        <v>0</v>
      </c>
      <c r="G213" s="38">
        <v>0</v>
      </c>
      <c r="H213" s="37">
        <f t="shared" si="37"/>
        <v>0</v>
      </c>
      <c r="I213" s="38"/>
      <c r="J213" s="38">
        <v>3</v>
      </c>
      <c r="K213" s="37">
        <f t="shared" si="38"/>
        <v>13.043478260869565</v>
      </c>
      <c r="L213" s="38">
        <v>4</v>
      </c>
      <c r="M213" s="37">
        <f t="shared" si="39"/>
        <v>17.391304347826086</v>
      </c>
      <c r="N213" s="38"/>
      <c r="O213" s="38">
        <v>2</v>
      </c>
      <c r="P213" s="37">
        <f t="shared" si="40"/>
        <v>8.695652173913043</v>
      </c>
      <c r="Q213" s="38">
        <v>4</v>
      </c>
      <c r="R213" s="37">
        <f t="shared" si="41"/>
        <v>17.391304347826086</v>
      </c>
      <c r="S213" s="38"/>
      <c r="T213" s="38">
        <v>6</v>
      </c>
      <c r="U213" s="37">
        <f t="shared" si="42"/>
        <v>26.086956521739129</v>
      </c>
      <c r="V213" s="38">
        <v>4</v>
      </c>
      <c r="W213" s="37">
        <f t="shared" si="33"/>
        <v>17.391304347826086</v>
      </c>
    </row>
    <row r="214" spans="1:24">
      <c r="A214" s="11" t="s">
        <v>288</v>
      </c>
      <c r="B214" s="65">
        <f t="shared" si="34"/>
        <v>18</v>
      </c>
      <c r="C214" s="37">
        <f t="shared" si="35"/>
        <v>0.89686098654708524</v>
      </c>
      <c r="D214" s="37"/>
      <c r="E214" s="38">
        <v>0</v>
      </c>
      <c r="F214" s="37">
        <f t="shared" si="36"/>
        <v>0</v>
      </c>
      <c r="G214" s="38">
        <v>1</v>
      </c>
      <c r="H214" s="37">
        <f t="shared" si="37"/>
        <v>5.5555555555555554</v>
      </c>
      <c r="I214" s="38"/>
      <c r="J214" s="38">
        <v>4</v>
      </c>
      <c r="K214" s="37">
        <f t="shared" si="38"/>
        <v>22.222222222222221</v>
      </c>
      <c r="L214" s="38">
        <v>4</v>
      </c>
      <c r="M214" s="37">
        <f t="shared" si="39"/>
        <v>22.222222222222221</v>
      </c>
      <c r="N214" s="38"/>
      <c r="O214" s="38">
        <v>2</v>
      </c>
      <c r="P214" s="37">
        <f t="shared" si="40"/>
        <v>11.111111111111111</v>
      </c>
      <c r="Q214" s="38">
        <v>3</v>
      </c>
      <c r="R214" s="37">
        <f t="shared" si="41"/>
        <v>16.666666666666664</v>
      </c>
      <c r="S214" s="38"/>
      <c r="T214" s="38">
        <v>2</v>
      </c>
      <c r="U214" s="37">
        <f t="shared" si="42"/>
        <v>11.111111111111111</v>
      </c>
      <c r="V214" s="38">
        <v>2</v>
      </c>
      <c r="W214" s="37">
        <f t="shared" si="33"/>
        <v>11.111111111111111</v>
      </c>
    </row>
    <row r="215" spans="1:24" ht="6.75" customHeight="1" thickBot="1">
      <c r="C215" s="11"/>
      <c r="F215" s="37" t="str">
        <f>IF($A215&lt;&gt;"",E215/$B215*100,"")</f>
        <v/>
      </c>
      <c r="X215" s="11"/>
    </row>
    <row r="216" spans="1:24" ht="6.75" customHeight="1">
      <c r="A216" s="44"/>
      <c r="B216" s="45"/>
      <c r="C216" s="44"/>
      <c r="D216" s="44"/>
      <c r="E216" s="44"/>
      <c r="F216" s="45"/>
      <c r="G216" s="45"/>
      <c r="H216" s="46"/>
      <c r="I216" s="44"/>
      <c r="J216" s="44"/>
      <c r="K216" s="107"/>
      <c r="L216" s="107"/>
      <c r="M216" s="46"/>
      <c r="N216" s="44"/>
      <c r="O216" s="44"/>
      <c r="P216" s="44"/>
      <c r="Q216" s="44"/>
      <c r="R216" s="44"/>
      <c r="S216" s="44"/>
      <c r="T216" s="44"/>
      <c r="U216" s="44"/>
      <c r="V216" s="44"/>
      <c r="W216" s="44"/>
      <c r="X216" s="44"/>
    </row>
    <row r="217" spans="1:24" ht="15.6">
      <c r="A217" s="29" t="s">
        <v>437</v>
      </c>
      <c r="B217" s="139"/>
      <c r="C217" s="85"/>
      <c r="D217" s="38"/>
      <c r="E217" s="38"/>
      <c r="F217" s="139"/>
      <c r="G217" s="139"/>
      <c r="H217" s="85"/>
      <c r="I217" s="38"/>
      <c r="J217" s="38"/>
      <c r="K217" s="139"/>
      <c r="L217" s="139"/>
      <c r="M217" s="85"/>
      <c r="N217" s="38"/>
      <c r="O217" s="38"/>
      <c r="P217" s="38"/>
      <c r="X217" s="11"/>
    </row>
    <row r="218" spans="1:24" ht="6.75" customHeight="1"/>
    <row r="219" spans="1:24" ht="15.6">
      <c r="A219" s="29" t="s">
        <v>438</v>
      </c>
    </row>
    <row r="220" spans="1:24" ht="6.75" customHeight="1"/>
    <row r="221" spans="1:24">
      <c r="A221" s="11" t="s">
        <v>296</v>
      </c>
    </row>
    <row r="222" spans="1:24">
      <c r="A222" s="11" t="s">
        <v>297</v>
      </c>
      <c r="E222" s="140"/>
      <c r="F222" s="38"/>
      <c r="G222" s="140"/>
      <c r="H222" s="38"/>
      <c r="I222" s="38"/>
      <c r="J222" s="140"/>
      <c r="K222" s="38"/>
      <c r="L222" s="140"/>
      <c r="M222" s="38"/>
      <c r="N222" s="38"/>
      <c r="O222" s="140"/>
      <c r="P222" s="38"/>
      <c r="Q222" s="140"/>
      <c r="R222" s="38"/>
      <c r="S222" s="38"/>
      <c r="T222" s="140"/>
      <c r="U222" s="38"/>
      <c r="V222" s="140"/>
      <c r="W222" s="38"/>
    </row>
  </sheetData>
  <mergeCells count="26">
    <mergeCell ref="T131:U131"/>
    <mergeCell ref="V131:W131"/>
    <mergeCell ref="E131:F131"/>
    <mergeCell ref="G131:H131"/>
    <mergeCell ref="J131:K131"/>
    <mergeCell ref="L131:M131"/>
    <mergeCell ref="O131:P131"/>
    <mergeCell ref="Q131:R131"/>
    <mergeCell ref="Q9:R9"/>
    <mergeCell ref="T9:U9"/>
    <mergeCell ref="V9:W9"/>
    <mergeCell ref="B130:C130"/>
    <mergeCell ref="E130:H130"/>
    <mergeCell ref="J130:M130"/>
    <mergeCell ref="O130:R130"/>
    <mergeCell ref="T130:W130"/>
    <mergeCell ref="B8:C8"/>
    <mergeCell ref="E8:H8"/>
    <mergeCell ref="J8:M8"/>
    <mergeCell ref="O8:R8"/>
    <mergeCell ref="T8:W8"/>
    <mergeCell ref="E9:F9"/>
    <mergeCell ref="G9:H9"/>
    <mergeCell ref="J9:K9"/>
    <mergeCell ref="L9:M9"/>
    <mergeCell ref="O9:P9"/>
  </mergeCells>
  <conditionalFormatting sqref="A5 B111:E112 G111:G114 I111:J114 L111:L114 N111:O114 Q111:Q114 S111:T114 V111:W114 C113:E114 B113:B127 C115:D127 W115:W127 C135:V135 B135:B187 W135:W214 C136:D187 F136:F214 H136:H214 K136:K214 M136:M214 P136:P214 R136:R214 U136:U214 B188:E190 G188:G190 I188:J190 L188:L190 N188:O190 Q188:Q190 S188:T190 V188:V190 B196:D206 B215:W266">
    <cfRule type="cellIs" dxfId="12" priority="5" operator="equal">
      <formula>0</formula>
    </cfRule>
  </conditionalFormatting>
  <conditionalFormatting sqref="A136:A165">
    <cfRule type="cellIs" dxfId="11" priority="2" operator="equal">
      <formula>0</formula>
    </cfRule>
  </conditionalFormatting>
  <conditionalFormatting sqref="A168:A187">
    <cfRule type="cellIs" dxfId="10" priority="1" operator="equal">
      <formula>0</formula>
    </cfRule>
  </conditionalFormatting>
  <conditionalFormatting sqref="B209:D214">
    <cfRule type="cellIs" dxfId="9" priority="3" operator="equal">
      <formula>0</formula>
    </cfRule>
  </conditionalFormatting>
  <conditionalFormatting sqref="B13:W13 C14:W17 B14:B110 F18:W19 C18:E20 G20:V20 W20:W110 F20:F127 C21:D24 H21:H127 K21:K127 M21:M127 P21:P127 R21:R127 U21:U127 C25:E26 G25:G26 I25:J26 L25:L26 N25:O26 Q25:Q26 S25:T26 V25:V26 C27:D30 C31:E33 G31:G33 I31:J33 L31:L33 N31:O33 Q31:Q33 S31:T33 V31:V33 C34:D39 C40:E42 G40:G42 I40:J42 L40:L42 N40:O42 Q40:Q42 S40:T42 V40:V42 C43:D49 C50:E51 G50:G51 I50:J51 L50:L51 N50:O51 Q50:Q51 S50:T51 V50:V51 C52:D60 C61:E62 G61:G62 I61:J62 L61:L62 N61:O62 Q61:Q62 S61:T62 V61:V62 C63:D68 C69:E71 G69:G71 I69:J71 L69:L71 N69:O71 Q69:Q71 S69:T71 V69:V71 C72:D72 C73:E74 G73:G74 I73:J74 L73:L74 N73:O74 Q73:Q74 S73:T74 V73:V74 C75:D84 C85:E88 G85:G88 I85:J88 L85:L88 N85:O88 Q85:Q88 S85:T88 V85:V88 C89:D98 C99:E103 G99:G103 I99:J103 L99:L103 N99:O103 Q99:Q103 S99:T103 V99:V103 C104:D110 B191:D191 B192:E195 G192:G195 I192:J195 L192:L195 N192:O195 Q192:Q195 S192:T195 V192:V195 B207:E208 G207:G208 I207:J208 L207:L208 N207:O208 Q207:Q208 S207:T208 V207:V208">
    <cfRule type="cellIs" dxfId="8" priority="4" operator="equal">
      <formula>0</formula>
    </cfRule>
  </conditionalFormatting>
  <printOptions horizontalCentered="1" verticalCentered="1"/>
  <pageMargins left="0" right="0" top="0.39370078740157483" bottom="0" header="0.31496062992125984" footer="0.31496062992125984"/>
  <pageSetup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2</vt:i4>
      </vt:variant>
    </vt:vector>
  </HeadingPairs>
  <TitlesOfParts>
    <vt:vector size="21" baseType="lpstr">
      <vt:lpstr>INDICE INVESTIGACION</vt:lpstr>
      <vt:lpstr>CUADRO I-1</vt:lpstr>
      <vt:lpstr>GRAFICO I-1</vt:lpstr>
      <vt:lpstr>CUADRO I-2</vt:lpstr>
      <vt:lpstr>GRAFICO I-2</vt:lpstr>
      <vt:lpstr>CUADRO I-3</vt:lpstr>
      <vt:lpstr>CUADRO I-4</vt:lpstr>
      <vt:lpstr>GRAFICO 1-3</vt:lpstr>
      <vt:lpstr>CUADRO I-5</vt:lpstr>
      <vt:lpstr>GRGAFICO I-4</vt:lpstr>
      <vt:lpstr>CUADRO I-6</vt:lpstr>
      <vt:lpstr>CUADRO I-7</vt:lpstr>
      <vt:lpstr>CUADRO I-8</vt:lpstr>
      <vt:lpstr>GRAFICO I-5</vt:lpstr>
      <vt:lpstr>CUADRO I-9</vt:lpstr>
      <vt:lpstr>CUADRO I-10</vt:lpstr>
      <vt:lpstr>CUADRO I-11</vt:lpstr>
      <vt:lpstr>CUADRO I-12</vt:lpstr>
      <vt:lpstr>CUADRO I-13</vt:lpstr>
      <vt:lpstr>'INDICE INVESTIGACION'!OLE_LINK1</vt:lpstr>
      <vt:lpstr>'CUADRO I-1'!Títulos_a_imprimir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Esteban García</dc:creator>
  <cp:lastModifiedBy>Esteban García</cp:lastModifiedBy>
  <dcterms:created xsi:type="dcterms:W3CDTF">2025-09-18T21:17:39Z</dcterms:created>
  <dcterms:modified xsi:type="dcterms:W3CDTF">2025-09-18T21:22:20Z</dcterms:modified>
</cp:coreProperties>
</file>